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05" windowWidth="15480" windowHeight="9075" tabRatio="889" activeTab="2"/>
  </bookViews>
  <sheets>
    <sheet name="opći dio" sheetId="1" r:id="rId1"/>
    <sheet name="plan prihoda" sheetId="2" r:id="rId2"/>
    <sheet name="rashodi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<sst xmlns="http://schemas.openxmlformats.org/spreadsheetml/2006/main" count="523" uniqueCount="197">
  <si>
    <t xml:space="preserve">Donacije </t>
  </si>
  <si>
    <t>u kunama</t>
  </si>
  <si>
    <t>Ukupno (po izvorima)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</si>
  <si>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</si>
  <si>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</si>
  <si>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</si>
  <si>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</si>
  <si>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</si>
  <si>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</si>
  <si>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Donacije</t>
  </si>
  <si>
    <t>Naziv računa</t>
  </si>
  <si>
    <t>Ostali rashodi za zaposlene</t>
  </si>
  <si>
    <t>Materijalni rashodi</t>
  </si>
  <si>
    <t>Sitni inventar i auto gume</t>
  </si>
  <si>
    <t>Komunalne usluge</t>
  </si>
  <si>
    <t>Zakupnine i najamnine</t>
  </si>
  <si>
    <t>Računalne usluge</t>
  </si>
  <si>
    <t>Ostale usluge</t>
  </si>
  <si>
    <t>Financijski rashodi</t>
  </si>
  <si>
    <t>Uredska oprema i namještaj</t>
  </si>
  <si>
    <t>Komunikacijska oprema</t>
  </si>
  <si>
    <t>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</si>
  <si>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</si>
  <si>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</si>
  <si>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</si>
  <si>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</si>
  <si>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</si>
  <si>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Rashodi za nabavu proizvedene dugotrajne imovine</t>
  </si>
  <si>
    <t>Plaće (bruto)</t>
  </si>
  <si>
    <t>KORISNIK PRORAČUNA- OŠ:</t>
  </si>
  <si>
    <t>Račun rashoda /izdatka</t>
  </si>
  <si>
    <t>DRŽAVNI PRORAČUN</t>
  </si>
  <si>
    <t>Prihodi od prodaje ili zamjene nefinan.imovine i nakn.s naslova osiguranja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</si>
  <si>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</si>
  <si>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</si>
  <si>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</si>
  <si>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</si>
  <si>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</si>
  <si>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</si>
  <si>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</si>
  <si>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</si>
  <si>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</si>
  <si>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</si>
  <si>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 xml:space="preserve">Službena putovanja </t>
  </si>
  <si>
    <t>Stručno usavršavanje zaposlenika</t>
  </si>
  <si>
    <t>Ured.materijal i ostali mat. rash.</t>
  </si>
  <si>
    <t>Materijal i sirovine</t>
  </si>
  <si>
    <t>Električna energija</t>
  </si>
  <si>
    <t>Usluge telefona, pošte i prijevoza</t>
  </si>
  <si>
    <t>Usluge tekućeg i invest.održavanja</t>
  </si>
  <si>
    <t>Usluge promidžbe i informiranja</t>
  </si>
  <si>
    <t>Zdravstvene i veterinarske usluge</t>
  </si>
  <si>
    <t>Intelektualne i osobne usluge</t>
  </si>
  <si>
    <t>Bankarske usluge i usluge platnog prometa</t>
  </si>
  <si>
    <t>Zatezne kamate</t>
  </si>
  <si>
    <t>Rečunala i računalna oprema</t>
  </si>
  <si>
    <t>Uredski namještaj</t>
  </si>
  <si>
    <t>Ostala uredska oprema</t>
  </si>
  <si>
    <t>Radio i TV prijemnici</t>
  </si>
  <si>
    <t>Telefoni i ostali komunikacijski uređaji</t>
  </si>
  <si>
    <t>Telefonske centrale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</si>
  <si>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</si>
  <si>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</si>
  <si>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</si>
  <si>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</si>
  <si>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</t>
  </si>
  <si>
    <t>Sportska o glazbena oprema</t>
  </si>
  <si>
    <t>Sportska oprema</t>
  </si>
  <si>
    <t>Glazbeni instrumenti i oprema</t>
  </si>
  <si>
    <t>Knjige u knjižnicama</t>
  </si>
  <si>
    <t>Rashodi za dodatna ulaganja na nefinancijskoj imovini</t>
  </si>
  <si>
    <t>Dodatna ulaganja na građevinskim objektima</t>
  </si>
  <si>
    <t>Dodatna ulaganja na postrojenjima i opremi</t>
  </si>
  <si>
    <t>M.P.</t>
  </si>
  <si>
    <t>Brojčana oznaka i naziv aktivnosti</t>
  </si>
  <si>
    <t>Plaće</t>
  </si>
  <si>
    <t>5.</t>
  </si>
  <si>
    <t>UKUPNO (31 + 32)</t>
  </si>
  <si>
    <t>GRADSKI PRORAČUN</t>
  </si>
  <si>
    <t xml:space="preserve">6.  </t>
  </si>
  <si>
    <t>13.</t>
  </si>
  <si>
    <t>Službena, radna i zašt.odjeća i obuća</t>
  </si>
  <si>
    <t>Energija (mot.benzin i dizel gorivo))</t>
  </si>
  <si>
    <t>Materijal i dij.za tek.i inv.održavanje</t>
  </si>
  <si>
    <t>UKUPNO (32 + 34)</t>
  </si>
  <si>
    <t>Ukupno (42+45)</t>
  </si>
  <si>
    <t>UKUPNO</t>
  </si>
  <si>
    <t>Rashodi za nabavu proiz. dugotr.imovine</t>
  </si>
  <si>
    <t>Brojčana oznaka i naziv  kapit.projekta</t>
  </si>
  <si>
    <t>______________________</t>
  </si>
  <si>
    <t>8-2-1-2-3</t>
  </si>
  <si>
    <t>8-2-1-2-20</t>
  </si>
  <si>
    <t>8-2-1-1-2</t>
  </si>
  <si>
    <t>8-2-1-1-1</t>
  </si>
  <si>
    <t>8-2-1-2-1</t>
  </si>
  <si>
    <t>8-2-1-2-10</t>
  </si>
  <si>
    <t>UKUCATI PROCJENE NA RAZINI SKUPINE (DRUGA RAZINA)</t>
  </si>
  <si>
    <t>Knjige, umj.djela i ostale izložb.vijednosti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</si>
  <si>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</si>
  <si>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</si>
  <si>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</si>
  <si>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</si>
  <si>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</si>
  <si>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</si>
  <si>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</si>
  <si>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</si>
  <si>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</si>
  <si>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</si>
  <si>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</si>
  <si>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</si>
  <si>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</si>
  <si>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</si>
  <si>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</si>
  <si>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PRODUŽENI BORAVAK I CJELODNEVNA NASTAVA</t>
  </si>
  <si>
    <t>Ukupno prihodi i primici za 2018.</t>
  </si>
  <si>
    <t>NABAVKA ŠKOLSKE LEKTIRE/150 kn po razrednom odjelu</t>
  </si>
  <si>
    <t>2019.</t>
  </si>
  <si>
    <t>Ukupno prihodi i primici za 2019.</t>
  </si>
  <si>
    <t xml:space="preserve"> …</t>
  </si>
  <si>
    <t>…</t>
  </si>
  <si>
    <t>8-2-1-2-23</t>
  </si>
  <si>
    <t>VLASTITI PRIHODI OD OBAVLJANJA POSLOVA NA TRŽIŠTU/ iznajmljivanje školskog prostora, ...</t>
  </si>
  <si>
    <t>Napomena: Obvezno upisati projekciju isključivo na drugoj razini računskog plana i po potrebi predložiti otvaranje novih aktivnosti….</t>
  </si>
  <si>
    <t>Prijedlog plana 
za 2018.</t>
  </si>
  <si>
    <t>Projekcija plana
za 2019.</t>
  </si>
  <si>
    <t>Projekcija plana 
za 2020.</t>
  </si>
  <si>
    <t>2020.</t>
  </si>
  <si>
    <t>Ukupno prihodi i primici za 2020.</t>
  </si>
  <si>
    <t>Procjena 2020</t>
  </si>
  <si>
    <t xml:space="preserve">KAPITALNA ULAGANJA U OBJEKTE I OPREMU </t>
  </si>
  <si>
    <t>Ostale naknade troškova zaposlenima</t>
  </si>
  <si>
    <t>Motorni benzin i dizel gorivo</t>
  </si>
  <si>
    <t>Ostali materijal za proiz.energije (LOŽ ULJE)</t>
  </si>
  <si>
    <t>Usluge telefona, telefaksa</t>
  </si>
  <si>
    <t>Usluge interneta</t>
  </si>
  <si>
    <t>Poštarina</t>
  </si>
  <si>
    <t>Ostale usluge za komunikaciju i prijevoz</t>
  </si>
  <si>
    <t>2. Energenti</t>
  </si>
  <si>
    <t>3. Prijevoz učenika</t>
  </si>
  <si>
    <t>4. Zdravstveni pregledi</t>
  </si>
  <si>
    <t>Iznos /kn</t>
  </si>
  <si>
    <t xml:space="preserve">Ukupno redovna djelatnost: </t>
  </si>
  <si>
    <t>1. Rashodi prema opsegu djelatnosti</t>
  </si>
  <si>
    <t>REDOVNA DJELATNOST OSNOVNIH ŠKOLA</t>
  </si>
  <si>
    <t>Doprinosi za plaće</t>
  </si>
  <si>
    <t>Naknade troškova osobama izvan radnog odnosa</t>
  </si>
  <si>
    <t>Ostali financijski rashodi</t>
  </si>
  <si>
    <t>Postrojenja i oprema</t>
  </si>
  <si>
    <t>RAVNATELJ/ICA</t>
  </si>
  <si>
    <t>UKUPAN DONOS VIŠKA / MANJKA IZ PRETHODNIH GODINA</t>
  </si>
  <si>
    <t>VIŠAK/MANJAK IZ PRETHODNIH GODINA KOJI ĆE SE POKRITI/RASPOREDITI</t>
  </si>
  <si>
    <t>Aktivnost: Osnovno obrazovanje-rashodi za zaposlene iz državnog proračuna</t>
  </si>
  <si>
    <t>HITNE INTERVENCIJE/ naknade štete od osiguranja i sl.</t>
  </si>
  <si>
    <t>Broj učenika</t>
  </si>
  <si>
    <t>Broj razrednih odjela</t>
  </si>
  <si>
    <t>Broj područnih škola</t>
  </si>
  <si>
    <t>Otočna škola</t>
  </si>
  <si>
    <t>OPSEG DJELATNOSTI ZA ŠK.GOD. 2017./2018.</t>
  </si>
  <si>
    <t>Ukupno godišnji iznos za rashode prema opsegu djelatnosti/kn</t>
  </si>
  <si>
    <t>Prijedlog OŠ za otvaranje nove aktivnosti:</t>
  </si>
  <si>
    <t>Program: ŠIRE JAVNE POTREBE- IZNAD MINIMALNOG STANDARDA</t>
  </si>
  <si>
    <t>PROGRAM: MINIMALNI FINANCIJSKI STANDARD-decentralizirana sredstva</t>
  </si>
  <si>
    <t>IZVANNASTAVNE I IZVANŠKOLSKE AKTIVNOSTI (uplate Županije, KMT, školski list, volonteri, …)</t>
  </si>
  <si>
    <t>8-2-1-2</t>
  </si>
  <si>
    <t>S POMOĆNIKOM MOGU BOLJE III</t>
  </si>
  <si>
    <t>PRIJEDLOG FINANCIJSKOG PLANA PRORAČUNSKOG KORISNIKA  ZA 2019. TE PROJEKCIJA ZA 2020. I 2021.GODINU</t>
  </si>
  <si>
    <t>Procjena 2020.</t>
  </si>
  <si>
    <t>Procjena 2021.</t>
  </si>
  <si>
    <t>Plan 2019.</t>
  </si>
  <si>
    <t>Plan 2019..</t>
  </si>
  <si>
    <t>Procjena 2021</t>
  </si>
  <si>
    <t>Dnevnice na službenom putu u zemlji</t>
  </si>
  <si>
    <t>Prijevoz na službenom putu u zemlji</t>
  </si>
  <si>
    <t>Smještaj na službenom putu u zemlji</t>
  </si>
  <si>
    <t>Uredski materijal</t>
  </si>
  <si>
    <t>Literatura</t>
  </si>
  <si>
    <t>Materijal za čišćenje</t>
  </si>
  <si>
    <t>Materijal za higijenu</t>
  </si>
  <si>
    <t>Prehrana</t>
  </si>
  <si>
    <t>Laboratorijske usluge</t>
  </si>
  <si>
    <t>Materijal i dijelovi za tekuće i investicijsko održavanje</t>
  </si>
  <si>
    <t>Sitni inventar</t>
  </si>
  <si>
    <t>Službena i radna odjeća</t>
  </si>
  <si>
    <t>Usluge tekućeg i investicijskog održavanja</t>
  </si>
  <si>
    <t>Grafičke i tiskarske usluge kopiranja,uvezivanja</t>
  </si>
  <si>
    <t>Tuzemne članarine</t>
  </si>
  <si>
    <t>Računala i računalna oprema</t>
  </si>
  <si>
    <t xml:space="preserve">Namještaj </t>
  </si>
  <si>
    <t>Radio i tv oprema</t>
  </si>
  <si>
    <t>Knjige</t>
  </si>
  <si>
    <t>OŠ MANUŠ ,SPLIT</t>
  </si>
  <si>
    <t>Prijedlog plana 
za 2019.</t>
  </si>
  <si>
    <t>Projekcija plana
za 2020.</t>
  </si>
  <si>
    <t>Projekcija plana 
za 2021.</t>
  </si>
  <si>
    <t>PRIJEDLOG FINANCIJSKOG PLANA OŠ MANUŠ  ZA 2019. I                                                                                                                                                PROJEKCIJA PLANA ZA  2020. I 2021. GODINU</t>
  </si>
  <si>
    <t>2021.</t>
  </si>
  <si>
    <t>2018./2019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</si>
</sst>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\ &quot;kn&quot;"/>
    <numFmt numFmtId="186" formatCode="[$-41A]d\.\ mmmm\ yyyy"/>
    <numFmt numFmtId="187" formatCode="[$-41A]d\.\ mmmm\ yyyy\."/>
  </numFmts>
  <fonts count="9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i/>
      <sz val="8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7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b/>
      <sz val="6"/>
      <color indexed="10"/>
      <name val="Times New Roman"/>
      <family val="1"/>
    </font>
    <font>
      <i/>
      <sz val="10"/>
      <name val="Times New Roman"/>
      <family val="1"/>
    </font>
    <font>
      <i/>
      <sz val="6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sz val="5"/>
      <name val="Arial"/>
      <family val="2"/>
    </font>
    <font>
      <b/>
      <i/>
      <sz val="5"/>
      <name val="Times New Roman"/>
      <family val="1"/>
    </font>
    <font>
      <i/>
      <sz val="5"/>
      <name val="Times New Roman"/>
      <family val="1"/>
    </font>
    <font>
      <b/>
      <i/>
      <sz val="5"/>
      <color indexed="8"/>
      <name val="Times New Roman"/>
      <family val="1"/>
    </font>
    <font>
      <b/>
      <sz val="5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6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0" fillId="20" borderId="1" applyNumberFormat="0" applyFont="0" applyAlignment="0" applyProtection="0"/>
    <xf numFmtId="0" fontId="80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81" fillId="28" borderId="2" applyNumberFormat="0" applyAlignment="0" applyProtection="0"/>
    <xf numFmtId="0" fontId="82" fillId="28" borderId="3" applyNumberFormat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90" fillId="31" borderId="8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4" fontId="17" fillId="33" borderId="10" xfId="0" applyNumberFormat="1" applyFont="1" applyFill="1" applyBorder="1" applyAlignment="1" applyProtection="1">
      <alignment wrapText="1"/>
      <protection locked="0"/>
    </xf>
    <xf numFmtId="4" fontId="9" fillId="0" borderId="0" xfId="0" applyNumberFormat="1" applyFont="1" applyAlignment="1" applyProtection="1">
      <alignment vertical="center" wrapText="1"/>
      <protection locked="0"/>
    </xf>
    <xf numFmtId="4" fontId="7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" fontId="9" fillId="0" borderId="0" xfId="0" applyNumberFormat="1" applyFont="1" applyBorder="1" applyAlignment="1" applyProtection="1">
      <alignment vertical="center" wrapText="1"/>
      <protection locked="0"/>
    </xf>
    <xf numFmtId="4" fontId="7" fillId="0" borderId="0" xfId="0" applyNumberFormat="1" applyFont="1" applyBorder="1" applyAlignment="1" applyProtection="1">
      <alignment vertical="center" wrapText="1"/>
      <protection locked="0"/>
    </xf>
    <xf numFmtId="4" fontId="7" fillId="0" borderId="0" xfId="0" applyNumberFormat="1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1" fontId="11" fillId="34" borderId="10" xfId="0" applyNumberFormat="1" applyFont="1" applyFill="1" applyBorder="1" applyAlignment="1" applyProtection="1">
      <alignment vertical="center"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0" xfId="0" applyNumberFormat="1" applyFont="1" applyAlignment="1" applyProtection="1">
      <alignment vertical="center" wrapText="1"/>
      <protection locked="0"/>
    </xf>
    <xf numFmtId="4" fontId="16" fillId="0" borderId="0" xfId="0" applyNumberFormat="1" applyFont="1" applyAlignment="1" applyProtection="1">
      <alignment vertical="center" wrapText="1"/>
      <protection locked="0"/>
    </xf>
    <xf numFmtId="1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17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Alignment="1" applyProtection="1">
      <alignment horizontal="center" vertical="center" wrapText="1"/>
      <protection locked="0"/>
    </xf>
    <xf numFmtId="1" fontId="18" fillId="0" borderId="0" xfId="0" applyNumberFormat="1" applyFont="1" applyAlignment="1" applyProtection="1">
      <alignment horizontal="center" vertical="center" wrapText="1"/>
      <protection locked="0"/>
    </xf>
    <xf numFmtId="1" fontId="13" fillId="33" borderId="10" xfId="0" applyNumberFormat="1" applyFont="1" applyFill="1" applyBorder="1" applyAlignment="1" applyProtection="1">
      <alignment wrapText="1"/>
      <protection locked="0"/>
    </xf>
    <xf numFmtId="4" fontId="17" fillId="35" borderId="0" xfId="0" applyNumberFormat="1" applyFont="1" applyFill="1" applyAlignment="1" applyProtection="1">
      <alignment wrapText="1"/>
      <protection locked="0"/>
    </xf>
    <xf numFmtId="4" fontId="18" fillId="35" borderId="0" xfId="0" applyNumberFormat="1" applyFont="1" applyFill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1" fontId="11" fillId="35" borderId="10" xfId="0" applyNumberFormat="1" applyFont="1" applyFill="1" applyBorder="1" applyAlignment="1" applyProtection="1">
      <alignment wrapText="1"/>
      <protection locked="0"/>
    </xf>
    <xf numFmtId="4" fontId="12" fillId="35" borderId="10" xfId="0" applyNumberFormat="1" applyFont="1" applyFill="1" applyBorder="1" applyAlignment="1" applyProtection="1">
      <alignment wrapText="1"/>
      <protection locked="0"/>
    </xf>
    <xf numFmtId="4" fontId="12" fillId="35" borderId="0" xfId="0" applyNumberFormat="1" applyFont="1" applyFill="1" applyAlignment="1" applyProtection="1">
      <alignment wrapText="1"/>
      <protection locked="0"/>
    </xf>
    <xf numFmtId="4" fontId="20" fillId="35" borderId="0" xfId="0" applyNumberFormat="1" applyFont="1" applyFill="1" applyAlignment="1" applyProtection="1">
      <alignment wrapText="1"/>
      <protection locked="0"/>
    </xf>
    <xf numFmtId="1" fontId="11" fillId="33" borderId="10" xfId="0" applyNumberFormat="1" applyFont="1" applyFill="1" applyBorder="1" applyAlignment="1" applyProtection="1">
      <alignment wrapText="1"/>
      <protection locked="0"/>
    </xf>
    <xf numFmtId="4" fontId="12" fillId="33" borderId="10" xfId="0" applyNumberFormat="1" applyFont="1" applyFill="1" applyBorder="1" applyAlignment="1" applyProtection="1">
      <alignment wrapText="1"/>
      <protection locked="0"/>
    </xf>
    <xf numFmtId="4" fontId="20" fillId="35" borderId="10" xfId="0" applyNumberFormat="1" applyFont="1" applyFill="1" applyBorder="1" applyAlignment="1" applyProtection="1">
      <alignment wrapText="1"/>
      <protection locked="0"/>
    </xf>
    <xf numFmtId="1" fontId="11" fillId="34" borderId="10" xfId="0" applyNumberFormat="1" applyFont="1" applyFill="1" applyBorder="1" applyAlignment="1" applyProtection="1">
      <alignment wrapText="1"/>
      <protection locked="0"/>
    </xf>
    <xf numFmtId="0" fontId="3" fillId="34" borderId="10" xfId="0" applyNumberFormat="1" applyFont="1" applyFill="1" applyBorder="1" applyAlignment="1" applyProtection="1" quotePrefix="1">
      <alignment horizontal="left" vertical="justify" wrapText="1"/>
      <protection locked="0"/>
    </xf>
    <xf numFmtId="4" fontId="12" fillId="35" borderId="0" xfId="0" applyNumberFormat="1" applyFont="1" applyFill="1" applyBorder="1" applyAlignment="1" applyProtection="1">
      <alignment wrapText="1"/>
      <protection locked="0"/>
    </xf>
    <xf numFmtId="3" fontId="31" fillId="0" borderId="0" xfId="0" applyNumberFormat="1" applyFont="1" applyBorder="1" applyAlignment="1" applyProtection="1">
      <alignment/>
      <protection locked="0"/>
    </xf>
    <xf numFmtId="3" fontId="1" fillId="35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4" fontId="20" fillId="35" borderId="0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1" fontId="13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32" fillId="36" borderId="10" xfId="0" applyNumberFormat="1" applyFont="1" applyFill="1" applyBorder="1" applyAlignment="1" applyProtection="1">
      <alignment wrapText="1"/>
      <protection locked="0"/>
    </xf>
    <xf numFmtId="4" fontId="32" fillId="36" borderId="10" xfId="0" applyNumberFormat="1" applyFont="1" applyFill="1" applyBorder="1" applyAlignment="1" applyProtection="1">
      <alignment wrapText="1"/>
      <protection locked="0"/>
    </xf>
    <xf numFmtId="4" fontId="32" fillId="0" borderId="0" xfId="0" applyNumberFormat="1" applyFont="1" applyAlignment="1" applyProtection="1">
      <alignment wrapText="1"/>
      <protection locked="0"/>
    </xf>
    <xf numFmtId="4" fontId="33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1" fontId="20" fillId="33" borderId="0" xfId="0" applyNumberFormat="1" applyFont="1" applyFill="1" applyAlignment="1" applyProtection="1">
      <alignment wrapText="1"/>
      <protection locked="0"/>
    </xf>
    <xf numFmtId="4" fontId="20" fillId="33" borderId="10" xfId="0" applyNumberFormat="1" applyFont="1" applyFill="1" applyBorder="1" applyAlignment="1" applyProtection="1">
      <alignment wrapText="1"/>
      <protection locked="0"/>
    </xf>
    <xf numFmtId="4" fontId="12" fillId="0" borderId="0" xfId="0" applyNumberFormat="1" applyFont="1" applyAlignment="1" applyProtection="1">
      <alignment wrapText="1"/>
      <protection locked="0"/>
    </xf>
    <xf numFmtId="4" fontId="20" fillId="0" borderId="0" xfId="0" applyNumberFormat="1" applyFont="1" applyAlignment="1" applyProtection="1">
      <alignment wrapText="1"/>
      <protection locked="0"/>
    </xf>
    <xf numFmtId="1" fontId="13" fillId="35" borderId="10" xfId="0" applyNumberFormat="1" applyFont="1" applyFill="1" applyBorder="1" applyAlignment="1" applyProtection="1">
      <alignment wrapText="1"/>
      <protection locked="0"/>
    </xf>
    <xf numFmtId="4" fontId="17" fillId="35" borderId="10" xfId="0" applyNumberFormat="1" applyFont="1" applyFill="1" applyBorder="1" applyAlignment="1" applyProtection="1">
      <alignment wrapText="1"/>
      <protection locked="0"/>
    </xf>
    <xf numFmtId="4" fontId="9" fillId="0" borderId="10" xfId="0" applyNumberFormat="1" applyFont="1" applyBorder="1" applyAlignment="1" applyProtection="1">
      <alignment wrapText="1"/>
      <protection locked="0"/>
    </xf>
    <xf numFmtId="4" fontId="9" fillId="0" borderId="0" xfId="0" applyNumberFormat="1" applyFont="1" applyAlignment="1" applyProtection="1">
      <alignment wrapText="1"/>
      <protection locked="0"/>
    </xf>
    <xf numFmtId="1" fontId="21" fillId="35" borderId="10" xfId="0" applyNumberFormat="1" applyFont="1" applyFill="1" applyBorder="1" applyAlignment="1" applyProtection="1">
      <alignment wrapText="1"/>
      <protection locked="0"/>
    </xf>
    <xf numFmtId="4" fontId="22" fillId="35" borderId="10" xfId="0" applyNumberFormat="1" applyFont="1" applyFill="1" applyBorder="1" applyAlignment="1" applyProtection="1">
      <alignment wrapText="1"/>
      <protection locked="0"/>
    </xf>
    <xf numFmtId="4" fontId="23" fillId="35" borderId="0" xfId="0" applyNumberFormat="1" applyFont="1" applyFill="1" applyAlignment="1" applyProtection="1">
      <alignment wrapText="1"/>
      <protection locked="0"/>
    </xf>
    <xf numFmtId="1" fontId="12" fillId="33" borderId="10" xfId="0" applyNumberFormat="1" applyFont="1" applyFill="1" applyBorder="1" applyAlignment="1" applyProtection="1">
      <alignment wrapText="1"/>
      <protection locked="0"/>
    </xf>
    <xf numFmtId="4" fontId="12" fillId="33" borderId="10" xfId="0" applyNumberFormat="1" applyFont="1" applyFill="1" applyBorder="1" applyAlignment="1" applyProtection="1">
      <alignment wrapText="1"/>
      <protection locked="0"/>
    </xf>
    <xf numFmtId="4" fontId="7" fillId="35" borderId="0" xfId="0" applyNumberFormat="1" applyFont="1" applyFill="1" applyAlignment="1" applyProtection="1">
      <alignment wrapText="1"/>
      <protection locked="0"/>
    </xf>
    <xf numFmtId="1" fontId="12" fillId="33" borderId="10" xfId="0" applyNumberFormat="1" applyFont="1" applyFill="1" applyBorder="1" applyAlignment="1" applyProtection="1">
      <alignment wrapText="1"/>
      <protection locked="0"/>
    </xf>
    <xf numFmtId="4" fontId="0" fillId="35" borderId="0" xfId="0" applyNumberFormat="1" applyFont="1" applyFill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4" fontId="13" fillId="35" borderId="10" xfId="0" applyNumberFormat="1" applyFont="1" applyFill="1" applyBorder="1" applyAlignment="1" applyProtection="1">
      <alignment wrapText="1"/>
      <protection locked="0"/>
    </xf>
    <xf numFmtId="0" fontId="3" fillId="34" borderId="10" xfId="0" applyNumberFormat="1" applyFont="1" applyFill="1" applyBorder="1" applyAlignment="1" applyProtection="1" quotePrefix="1">
      <alignment horizontal="left" vertical="center" wrapText="1"/>
      <protection locked="0"/>
    </xf>
    <xf numFmtId="1" fontId="17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36" borderId="10" xfId="0" applyNumberFormat="1" applyFont="1" applyFill="1" applyBorder="1" applyAlignment="1" applyProtection="1">
      <alignment wrapText="1"/>
      <protection locked="0"/>
    </xf>
    <xf numFmtId="4" fontId="17" fillId="36" borderId="10" xfId="0" applyNumberFormat="1" applyFont="1" applyFill="1" applyBorder="1" applyAlignment="1" applyProtection="1">
      <alignment wrapText="1"/>
      <protection locked="0"/>
    </xf>
    <xf numFmtId="4" fontId="19" fillId="0" borderId="0" xfId="0" applyNumberFormat="1" applyFont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4" fontId="19" fillId="35" borderId="0" xfId="0" applyNumberFormat="1" applyFont="1" applyFill="1" applyAlignment="1" applyProtection="1">
      <alignment wrapText="1"/>
      <protection locked="0"/>
    </xf>
    <xf numFmtId="4" fontId="19" fillId="0" borderId="0" xfId="0" applyNumberFormat="1" applyFont="1" applyAlignment="1" applyProtection="1">
      <alignment wrapText="1"/>
      <protection locked="0"/>
    </xf>
    <xf numFmtId="1" fontId="16" fillId="0" borderId="0" xfId="0" applyNumberFormat="1" applyFont="1" applyAlignment="1" applyProtection="1">
      <alignment wrapText="1"/>
      <protection locked="0"/>
    </xf>
    <xf numFmtId="4" fontId="18" fillId="0" borderId="0" xfId="0" applyNumberFormat="1" applyFont="1" applyAlignment="1" applyProtection="1">
      <alignment wrapText="1"/>
      <protection locked="0"/>
    </xf>
    <xf numFmtId="1" fontId="13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17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16" fillId="35" borderId="15" xfId="0" applyNumberFormat="1" applyFont="1" applyFill="1" applyBorder="1" applyAlignment="1" applyProtection="1">
      <alignment wrapText="1"/>
      <protection locked="0"/>
    </xf>
    <xf numFmtId="4" fontId="7" fillId="35" borderId="15" xfId="0" applyNumberFormat="1" applyFont="1" applyFill="1" applyBorder="1" applyAlignment="1" applyProtection="1">
      <alignment wrapText="1"/>
      <protection locked="0"/>
    </xf>
    <xf numFmtId="4" fontId="19" fillId="35" borderId="15" xfId="0" applyNumberFormat="1" applyFont="1" applyFill="1" applyBorder="1" applyAlignment="1" applyProtection="1">
      <alignment wrapText="1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4" fontId="17" fillId="33" borderId="10" xfId="0" applyNumberFormat="1" applyFont="1" applyFill="1" applyBorder="1" applyAlignment="1" applyProtection="1">
      <alignment wrapText="1"/>
      <protection/>
    </xf>
    <xf numFmtId="4" fontId="12" fillId="35" borderId="10" xfId="0" applyNumberFormat="1" applyFont="1" applyFill="1" applyBorder="1" applyAlignment="1" applyProtection="1">
      <alignment wrapText="1"/>
      <protection/>
    </xf>
    <xf numFmtId="4" fontId="12" fillId="33" borderId="10" xfId="0" applyNumberFormat="1" applyFont="1" applyFill="1" applyBorder="1" applyAlignment="1" applyProtection="1">
      <alignment wrapText="1"/>
      <protection/>
    </xf>
    <xf numFmtId="4" fontId="12" fillId="34" borderId="10" xfId="0" applyNumberFormat="1" applyFont="1" applyFill="1" applyBorder="1" applyAlignment="1" applyProtection="1">
      <alignment wrapText="1"/>
      <protection/>
    </xf>
    <xf numFmtId="4" fontId="32" fillId="36" borderId="10" xfId="0" applyNumberFormat="1" applyFont="1" applyFill="1" applyBorder="1" applyAlignment="1" applyProtection="1">
      <alignment wrapText="1"/>
      <protection/>
    </xf>
    <xf numFmtId="4" fontId="12" fillId="33" borderId="10" xfId="0" applyNumberFormat="1" applyFont="1" applyFill="1" applyBorder="1" applyAlignment="1" applyProtection="1">
      <alignment wrapText="1"/>
      <protection/>
    </xf>
    <xf numFmtId="4" fontId="17" fillId="36" borderId="10" xfId="0" applyNumberFormat="1" applyFont="1" applyFill="1" applyBorder="1" applyAlignment="1" applyProtection="1">
      <alignment wrapText="1"/>
      <protection/>
    </xf>
    <xf numFmtId="4" fontId="19" fillId="34" borderId="10" xfId="0" applyNumberFormat="1" applyFont="1" applyFill="1" applyBorder="1" applyAlignment="1" applyProtection="1">
      <alignment wrapText="1"/>
      <protection/>
    </xf>
    <xf numFmtId="4" fontId="17" fillId="33" borderId="10" xfId="0" applyNumberFormat="1" applyFont="1" applyFill="1" applyBorder="1" applyAlignment="1" applyProtection="1">
      <alignment wrapText="1"/>
      <protection/>
    </xf>
    <xf numFmtId="4" fontId="7" fillId="35" borderId="15" xfId="0" applyNumberFormat="1" applyFont="1" applyFill="1" applyBorder="1" applyAlignment="1" applyProtection="1">
      <alignment wrapText="1"/>
      <protection/>
    </xf>
    <xf numFmtId="4" fontId="19" fillId="34" borderId="10" xfId="0" applyNumberFormat="1" applyFont="1" applyFill="1" applyBorder="1" applyAlignment="1" applyProtection="1">
      <alignment wrapText="1"/>
      <protection/>
    </xf>
    <xf numFmtId="0" fontId="36" fillId="0" borderId="0" xfId="0" applyNumberFormat="1" applyFont="1" applyFill="1" applyBorder="1" applyAlignment="1" applyProtection="1">
      <alignment vertical="center" wrapText="1"/>
      <protection/>
    </xf>
    <xf numFmtId="0" fontId="36" fillId="0" borderId="0" xfId="0" applyNumberFormat="1" applyFont="1" applyFill="1" applyBorder="1" applyAlignment="1" applyProtection="1">
      <alignment/>
      <protection/>
    </xf>
    <xf numFmtId="3" fontId="37" fillId="0" borderId="10" xfId="0" applyNumberFormat="1" applyFont="1" applyBorder="1" applyAlignment="1">
      <alignment horizontal="right"/>
    </xf>
    <xf numFmtId="0" fontId="36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37" borderId="16" xfId="0" applyNumberFormat="1" applyFont="1" applyFill="1" applyBorder="1" applyAlignment="1">
      <alignment horizontal="right" vertical="top" wrapText="1"/>
    </xf>
    <xf numFmtId="1" fontId="4" fillId="37" borderId="17" xfId="0" applyNumberFormat="1" applyFont="1" applyFill="1" applyBorder="1" applyAlignment="1">
      <alignment horizontal="left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" fontId="0" fillId="0" borderId="16" xfId="0" applyNumberFormat="1" applyFont="1" applyBorder="1" applyAlignment="1">
      <alignment horizontal="left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left" wrapText="1"/>
    </xf>
    <xf numFmtId="3" fontId="0" fillId="0" borderId="26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" fontId="0" fillId="0" borderId="25" xfId="0" applyNumberFormat="1" applyFont="1" applyBorder="1" applyAlignment="1">
      <alignment wrapText="1"/>
    </xf>
    <xf numFmtId="1" fontId="0" fillId="0" borderId="29" xfId="0" applyNumberFormat="1" applyFont="1" applyBorder="1" applyAlignment="1">
      <alignment wrapText="1"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1" fontId="4" fillId="0" borderId="34" xfId="0" applyNumberFormat="1" applyFont="1" applyBorder="1" applyAlignment="1">
      <alignment wrapText="1"/>
    </xf>
    <xf numFmtId="3" fontId="0" fillId="0" borderId="3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left" vertical="center" wrapText="1"/>
      <protection/>
    </xf>
    <xf numFmtId="1" fontId="4" fillId="0" borderId="16" xfId="0" applyNumberFormat="1" applyFont="1" applyFill="1" applyBorder="1" applyAlignment="1">
      <alignment horizontal="right" vertical="top" wrapText="1"/>
    </xf>
    <xf numFmtId="1" fontId="4" fillId="0" borderId="17" xfId="0" applyNumberFormat="1" applyFont="1" applyFill="1" applyBorder="1" applyAlignment="1">
      <alignment horizontal="left" wrapText="1"/>
    </xf>
    <xf numFmtId="0" fontId="36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 quotePrefix="1">
      <alignment horizontal="left" vertical="center"/>
    </xf>
    <xf numFmtId="0" fontId="39" fillId="0" borderId="0" xfId="0" applyFont="1" applyBorder="1" applyAlignment="1" quotePrefix="1">
      <alignment horizontal="center" vertical="center"/>
    </xf>
    <xf numFmtId="0" fontId="39" fillId="0" borderId="0" xfId="0" applyFont="1" applyBorder="1" applyAlignment="1" quotePrefix="1">
      <alignment horizontal="left" vertical="center"/>
    </xf>
    <xf numFmtId="0" fontId="41" fillId="0" borderId="0" xfId="0" applyFont="1" applyBorder="1" applyAlignment="1" quotePrefix="1">
      <alignment horizontal="center" vertical="center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 quotePrefix="1">
      <alignment horizontal="left" vertical="center" wrapText="1"/>
    </xf>
    <xf numFmtId="0" fontId="41" fillId="0" borderId="0" xfId="0" applyFont="1" applyBorder="1" applyAlignment="1" quotePrefix="1">
      <alignment horizontal="left" vertical="center" wrapText="1"/>
    </xf>
    <xf numFmtId="0" fontId="40" fillId="0" borderId="0" xfId="0" applyFont="1" applyBorder="1" applyAlignment="1" quotePrefix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4" fontId="17" fillId="38" borderId="10" xfId="0" applyNumberFormat="1" applyFont="1" applyFill="1" applyBorder="1" applyAlignment="1" applyProtection="1">
      <alignment wrapText="1"/>
      <protection/>
    </xf>
    <xf numFmtId="4" fontId="32" fillId="38" borderId="10" xfId="0" applyNumberFormat="1" applyFont="1" applyFill="1" applyBorder="1" applyAlignment="1" applyProtection="1">
      <alignment wrapText="1"/>
      <protection/>
    </xf>
    <xf numFmtId="0" fontId="29" fillId="35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31" fillId="27" borderId="0" xfId="0" applyNumberFormat="1" applyFont="1" applyFill="1" applyBorder="1" applyAlignment="1" applyProtection="1">
      <alignment/>
      <protection locked="0"/>
    </xf>
    <xf numFmtId="3" fontId="2" fillId="27" borderId="0" xfId="0" applyNumberFormat="1" applyFont="1" applyFill="1" applyBorder="1" applyAlignment="1" applyProtection="1" quotePrefix="1">
      <alignment horizontal="left"/>
      <protection locked="0"/>
    </xf>
    <xf numFmtId="4" fontId="8" fillId="27" borderId="0" xfId="0" applyNumberFormat="1" applyFont="1" applyFill="1" applyBorder="1" applyAlignment="1" applyProtection="1">
      <alignment wrapText="1"/>
      <protection locked="0"/>
    </xf>
    <xf numFmtId="4" fontId="12" fillId="27" borderId="0" xfId="0" applyNumberFormat="1" applyFont="1" applyFill="1" applyBorder="1" applyAlignment="1" applyProtection="1">
      <alignment wrapText="1"/>
      <protection locked="0"/>
    </xf>
    <xf numFmtId="1" fontId="13" fillId="12" borderId="10" xfId="0" applyNumberFormat="1" applyFont="1" applyFill="1" applyBorder="1" applyAlignment="1" applyProtection="1">
      <alignment wrapText="1"/>
      <protection locked="0"/>
    </xf>
    <xf numFmtId="4" fontId="17" fillId="12" borderId="10" xfId="0" applyNumberFormat="1" applyFont="1" applyFill="1" applyBorder="1" applyAlignment="1" applyProtection="1">
      <alignment wrapText="1"/>
      <protection locked="0"/>
    </xf>
    <xf numFmtId="4" fontId="12" fillId="12" borderId="10" xfId="0" applyNumberFormat="1" applyFont="1" applyFill="1" applyBorder="1" applyAlignment="1" applyProtection="1">
      <alignment wrapText="1"/>
      <protection/>
    </xf>
    <xf numFmtId="4" fontId="19" fillId="35" borderId="0" xfId="0" applyNumberFormat="1" applyFont="1" applyFill="1" applyAlignment="1" applyProtection="1">
      <alignment wrapText="1"/>
      <protection locked="0"/>
    </xf>
    <xf numFmtId="4" fontId="8" fillId="39" borderId="10" xfId="0" applyNumberFormat="1" applyFont="1" applyFill="1" applyBorder="1" applyAlignment="1" applyProtection="1">
      <alignment wrapText="1"/>
      <protection locked="0"/>
    </xf>
    <xf numFmtId="1" fontId="13" fillId="12" borderId="10" xfId="0" applyNumberFormat="1" applyFont="1" applyFill="1" applyBorder="1" applyAlignment="1" applyProtection="1">
      <alignment wrapText="1"/>
      <protection locked="0"/>
    </xf>
    <xf numFmtId="4" fontId="17" fillId="12" borderId="10" xfId="0" applyNumberFormat="1" applyFont="1" applyFill="1" applyBorder="1" applyAlignment="1" applyProtection="1">
      <alignment wrapText="1"/>
      <protection locked="0"/>
    </xf>
    <xf numFmtId="4" fontId="17" fillId="12" borderId="10" xfId="0" applyNumberFormat="1" applyFont="1" applyFill="1" applyBorder="1" applyAlignment="1" applyProtection="1">
      <alignment wrapText="1"/>
      <protection/>
    </xf>
    <xf numFmtId="1" fontId="10" fillId="4" borderId="10" xfId="0" applyNumberFormat="1" applyFont="1" applyFill="1" applyBorder="1" applyAlignment="1" applyProtection="1">
      <alignment horizontal="left" wrapText="1"/>
      <protection locked="0"/>
    </xf>
    <xf numFmtId="4" fontId="8" fillId="4" borderId="10" xfId="0" applyNumberFormat="1" applyFont="1" applyFill="1" applyBorder="1" applyAlignment="1" applyProtection="1">
      <alignment wrapText="1"/>
      <protection locked="0"/>
    </xf>
    <xf numFmtId="4" fontId="17" fillId="4" borderId="10" xfId="0" applyNumberFormat="1" applyFont="1" applyFill="1" applyBorder="1" applyAlignment="1" applyProtection="1">
      <alignment wrapText="1"/>
      <protection locked="0"/>
    </xf>
    <xf numFmtId="1" fontId="13" fillId="4" borderId="10" xfId="0" applyNumberFormat="1" applyFont="1" applyFill="1" applyBorder="1" applyAlignment="1" applyProtection="1">
      <alignment horizontal="left" wrapText="1"/>
      <protection locked="0"/>
    </xf>
    <xf numFmtId="4" fontId="17" fillId="4" borderId="10" xfId="0" applyNumberFormat="1" applyFont="1" applyFill="1" applyBorder="1" applyAlignment="1" applyProtection="1">
      <alignment wrapText="1"/>
      <protection/>
    </xf>
    <xf numFmtId="4" fontId="12" fillId="39" borderId="10" xfId="0" applyNumberFormat="1" applyFont="1" applyFill="1" applyBorder="1" applyAlignment="1" applyProtection="1">
      <alignment wrapText="1"/>
      <protection/>
    </xf>
    <xf numFmtId="4" fontId="9" fillId="39" borderId="10" xfId="0" applyNumberFormat="1" applyFont="1" applyFill="1" applyBorder="1" applyAlignment="1" applyProtection="1">
      <alignment wrapText="1"/>
      <protection locked="0"/>
    </xf>
    <xf numFmtId="4" fontId="22" fillId="39" borderId="10" xfId="0" applyNumberFormat="1" applyFont="1" applyFill="1" applyBorder="1" applyAlignment="1" applyProtection="1">
      <alignment wrapText="1"/>
      <protection locked="0"/>
    </xf>
    <xf numFmtId="4" fontId="12" fillId="39" borderId="10" xfId="0" applyNumberFormat="1" applyFont="1" applyFill="1" applyBorder="1" applyAlignment="1" applyProtection="1">
      <alignment wrapText="1"/>
      <protection/>
    </xf>
    <xf numFmtId="4" fontId="17" fillId="39" borderId="10" xfId="0" applyNumberFormat="1" applyFont="1" applyFill="1" applyBorder="1" applyAlignment="1" applyProtection="1">
      <alignment wrapText="1"/>
      <protection locked="0"/>
    </xf>
    <xf numFmtId="4" fontId="17" fillId="39" borderId="10" xfId="0" applyNumberFormat="1" applyFont="1" applyFill="1" applyBorder="1" applyAlignment="1" applyProtection="1">
      <alignment wrapText="1"/>
      <protection locked="0"/>
    </xf>
    <xf numFmtId="4" fontId="12" fillId="39" borderId="10" xfId="0" applyNumberFormat="1" applyFont="1" applyFill="1" applyBorder="1" applyAlignment="1" applyProtection="1">
      <alignment wrapText="1"/>
      <protection locked="0"/>
    </xf>
    <xf numFmtId="1" fontId="32" fillId="34" borderId="10" xfId="0" applyNumberFormat="1" applyFont="1" applyFill="1" applyBorder="1" applyAlignment="1" applyProtection="1">
      <alignment vertical="center" wrapText="1"/>
      <protection locked="0"/>
    </xf>
    <xf numFmtId="0" fontId="24" fillId="34" borderId="10" xfId="0" applyNumberFormat="1" applyFont="1" applyFill="1" applyBorder="1" applyAlignment="1" applyProtection="1" quotePrefix="1">
      <alignment horizontal="left" vertical="center" wrapText="1"/>
      <protection locked="0"/>
    </xf>
    <xf numFmtId="4" fontId="44" fillId="34" borderId="10" xfId="0" applyNumberFormat="1" applyFont="1" applyFill="1" applyBorder="1" applyAlignment="1" applyProtection="1">
      <alignment vertical="center" wrapText="1"/>
      <protection/>
    </xf>
    <xf numFmtId="4" fontId="0" fillId="35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3" fontId="25" fillId="40" borderId="0" xfId="0" applyNumberFormat="1" applyFont="1" applyFill="1" applyBorder="1" applyAlignment="1" applyProtection="1" quotePrefix="1">
      <alignment horizontal="left"/>
      <protection locked="0"/>
    </xf>
    <xf numFmtId="4" fontId="17" fillId="40" borderId="0" xfId="0" applyNumberFormat="1" applyFont="1" applyFill="1" applyBorder="1" applyAlignment="1" applyProtection="1">
      <alignment wrapText="1"/>
      <protection locked="0"/>
    </xf>
    <xf numFmtId="4" fontId="12" fillId="40" borderId="0" xfId="0" applyNumberFormat="1" applyFont="1" applyFill="1" applyBorder="1" applyAlignment="1" applyProtection="1">
      <alignment wrapText="1"/>
      <protection locked="0"/>
    </xf>
    <xf numFmtId="3" fontId="3" fillId="40" borderId="0" xfId="0" applyNumberFormat="1" applyFont="1" applyFill="1" applyBorder="1" applyAlignment="1" applyProtection="1">
      <alignment/>
      <protection locked="0"/>
    </xf>
    <xf numFmtId="4" fontId="17" fillId="40" borderId="0" xfId="0" applyNumberFormat="1" applyFont="1" applyFill="1" applyBorder="1" applyAlignment="1" applyProtection="1">
      <alignment horizontal="center" wrapText="1"/>
      <protection locked="0"/>
    </xf>
    <xf numFmtId="4" fontId="7" fillId="40" borderId="0" xfId="0" applyNumberFormat="1" applyFont="1" applyFill="1" applyAlignment="1" applyProtection="1">
      <alignment wrapText="1"/>
      <protection locked="0"/>
    </xf>
    <xf numFmtId="0" fontId="0" fillId="40" borderId="0" xfId="0" applyFill="1" applyAlignment="1" applyProtection="1">
      <alignment/>
      <protection locked="0"/>
    </xf>
    <xf numFmtId="3" fontId="25" fillId="40" borderId="0" xfId="0" applyNumberFormat="1" applyFont="1" applyFill="1" applyBorder="1" applyAlignment="1" applyProtection="1" quotePrefix="1">
      <alignment horizontal="left" vertical="top"/>
      <protection locked="0"/>
    </xf>
    <xf numFmtId="4" fontId="17" fillId="40" borderId="0" xfId="0" applyNumberFormat="1" applyFont="1" applyFill="1" applyBorder="1" applyAlignment="1" applyProtection="1">
      <alignment vertical="top" wrapText="1"/>
      <protection locked="0"/>
    </xf>
    <xf numFmtId="4" fontId="32" fillId="40" borderId="0" xfId="0" applyNumberFormat="1" applyFont="1" applyFill="1" applyBorder="1" applyAlignment="1" applyProtection="1">
      <alignment vertical="top" wrapText="1"/>
      <protection locked="0"/>
    </xf>
    <xf numFmtId="3" fontId="3" fillId="40" borderId="0" xfId="0" applyNumberFormat="1" applyFont="1" applyFill="1" applyBorder="1" applyAlignment="1" applyProtection="1">
      <alignment vertical="top"/>
      <protection locked="0"/>
    </xf>
    <xf numFmtId="4" fontId="17" fillId="40" borderId="0" xfId="0" applyNumberFormat="1" applyFont="1" applyFill="1" applyBorder="1" applyAlignment="1" applyProtection="1">
      <alignment horizontal="center" vertical="top" wrapText="1"/>
      <protection locked="0"/>
    </xf>
    <xf numFmtId="4" fontId="7" fillId="40" borderId="0" xfId="0" applyNumberFormat="1" applyFont="1" applyFill="1" applyBorder="1" applyAlignment="1" applyProtection="1">
      <alignment vertical="top" wrapText="1"/>
      <protection locked="0"/>
    </xf>
    <xf numFmtId="0" fontId="0" fillId="40" borderId="0" xfId="0" applyFill="1" applyAlignment="1" applyProtection="1">
      <alignment vertical="top"/>
      <protection locked="0"/>
    </xf>
    <xf numFmtId="3" fontId="25" fillId="40" borderId="38" xfId="0" applyNumberFormat="1" applyFont="1" applyFill="1" applyBorder="1" applyAlignment="1" applyProtection="1" quotePrefix="1">
      <alignment horizontal="left"/>
      <protection locked="0"/>
    </xf>
    <xf numFmtId="3" fontId="2" fillId="40" borderId="38" xfId="0" applyNumberFormat="1" applyFont="1" applyFill="1" applyBorder="1" applyAlignment="1" applyProtection="1" quotePrefix="1">
      <alignment horizontal="left" wrapText="1"/>
      <protection locked="0"/>
    </xf>
    <xf numFmtId="3" fontId="1" fillId="40" borderId="38" xfId="0" applyNumberFormat="1" applyFont="1" applyFill="1" applyBorder="1" applyAlignment="1" applyProtection="1">
      <alignment/>
      <protection locked="0"/>
    </xf>
    <xf numFmtId="3" fontId="3" fillId="40" borderId="38" xfId="0" applyNumberFormat="1" applyFont="1" applyFill="1" applyBorder="1" applyAlignment="1" applyProtection="1">
      <alignment/>
      <protection locked="0"/>
    </xf>
    <xf numFmtId="3" fontId="31" fillId="40" borderId="38" xfId="0" applyNumberFormat="1" applyFont="1" applyFill="1" applyBorder="1" applyAlignment="1" applyProtection="1">
      <alignment/>
      <protection locked="0"/>
    </xf>
    <xf numFmtId="4" fontId="12" fillId="40" borderId="38" xfId="0" applyNumberFormat="1" applyFont="1" applyFill="1" applyBorder="1" applyAlignment="1" applyProtection="1">
      <alignment wrapText="1"/>
      <protection locked="0"/>
    </xf>
    <xf numFmtId="4" fontId="12" fillId="40" borderId="0" xfId="0" applyNumberFormat="1" applyFont="1" applyFill="1" applyAlignment="1" applyProtection="1">
      <alignment wrapText="1"/>
      <protection locked="0"/>
    </xf>
    <xf numFmtId="4" fontId="20" fillId="40" borderId="0" xfId="0" applyNumberFormat="1" applyFont="1" applyFill="1" applyAlignment="1" applyProtection="1">
      <alignment wrapText="1"/>
      <protection locked="0"/>
    </xf>
    <xf numFmtId="3" fontId="1" fillId="40" borderId="0" xfId="0" applyNumberFormat="1" applyFont="1" applyFill="1" applyBorder="1" applyAlignment="1" applyProtection="1">
      <alignment/>
      <protection locked="0"/>
    </xf>
    <xf numFmtId="4" fontId="8" fillId="40" borderId="0" xfId="0" applyNumberFormat="1" applyFont="1" applyFill="1" applyBorder="1" applyAlignment="1" applyProtection="1">
      <alignment horizontal="left" wrapText="1"/>
      <protection locked="0"/>
    </xf>
    <xf numFmtId="3" fontId="25" fillId="40" borderId="10" xfId="0" applyNumberFormat="1" applyFont="1" applyFill="1" applyBorder="1" applyAlignment="1" applyProtection="1" quotePrefix="1">
      <alignment horizontal="left"/>
      <protection locked="0"/>
    </xf>
    <xf numFmtId="3" fontId="2" fillId="40" borderId="10" xfId="0" applyNumberFormat="1" applyFont="1" applyFill="1" applyBorder="1" applyAlignment="1" applyProtection="1" quotePrefix="1">
      <alignment horizontal="left" wrapText="1"/>
      <protection locked="0"/>
    </xf>
    <xf numFmtId="4" fontId="9" fillId="40" borderId="10" xfId="0" applyNumberFormat="1" applyFont="1" applyFill="1" applyBorder="1" applyAlignment="1" applyProtection="1">
      <alignment/>
      <protection locked="0"/>
    </xf>
    <xf numFmtId="3" fontId="45" fillId="40" borderId="38" xfId="0" applyNumberFormat="1" applyFont="1" applyFill="1" applyBorder="1" applyAlignment="1" applyProtection="1">
      <alignment horizontal="right"/>
      <protection locked="0"/>
    </xf>
    <xf numFmtId="3" fontId="25" fillId="6" borderId="10" xfId="0" applyNumberFormat="1" applyFont="1" applyFill="1" applyBorder="1" applyAlignment="1" applyProtection="1" quotePrefix="1">
      <alignment horizontal="left"/>
      <protection locked="0"/>
    </xf>
    <xf numFmtId="3" fontId="2" fillId="6" borderId="10" xfId="0" applyNumberFormat="1" applyFont="1" applyFill="1" applyBorder="1" applyAlignment="1" applyProtection="1" quotePrefix="1">
      <alignment horizontal="left" wrapText="1"/>
      <protection locked="0"/>
    </xf>
    <xf numFmtId="4" fontId="8" fillId="6" borderId="10" xfId="0" applyNumberFormat="1" applyFont="1" applyFill="1" applyBorder="1" applyAlignment="1" applyProtection="1">
      <alignment/>
      <protection locked="0"/>
    </xf>
    <xf numFmtId="4" fontId="46" fillId="0" borderId="0" xfId="0" applyNumberFormat="1" applyFont="1" applyBorder="1" applyAlignment="1" applyProtection="1">
      <alignment vertical="center" wrapText="1"/>
      <protection locked="0"/>
    </xf>
    <xf numFmtId="0" fontId="48" fillId="0" borderId="0" xfId="0" applyFont="1" applyAlignment="1" applyProtection="1">
      <alignment/>
      <protection locked="0"/>
    </xf>
    <xf numFmtId="4" fontId="4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9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49" fillId="33" borderId="10" xfId="0" applyNumberFormat="1" applyFont="1" applyFill="1" applyBorder="1" applyAlignment="1" applyProtection="1">
      <alignment wrapText="1"/>
      <protection/>
    </xf>
    <xf numFmtId="4" fontId="50" fillId="35" borderId="10" xfId="0" applyNumberFormat="1" applyFont="1" applyFill="1" applyBorder="1" applyAlignment="1" applyProtection="1">
      <alignment wrapText="1"/>
      <protection locked="0"/>
    </xf>
    <xf numFmtId="4" fontId="50" fillId="33" borderId="10" xfId="0" applyNumberFormat="1" applyFont="1" applyFill="1" applyBorder="1" applyAlignment="1" applyProtection="1">
      <alignment wrapText="1"/>
      <protection/>
    </xf>
    <xf numFmtId="4" fontId="50" fillId="34" borderId="10" xfId="0" applyNumberFormat="1" applyFont="1" applyFill="1" applyBorder="1" applyAlignment="1" applyProtection="1">
      <alignment wrapText="1"/>
      <protection/>
    </xf>
    <xf numFmtId="4" fontId="47" fillId="27" borderId="0" xfId="0" applyNumberFormat="1" applyFont="1" applyFill="1" applyBorder="1" applyAlignment="1" applyProtection="1">
      <alignment wrapText="1"/>
      <protection locked="0"/>
    </xf>
    <xf numFmtId="4" fontId="49" fillId="36" borderId="10" xfId="0" applyNumberFormat="1" applyFont="1" applyFill="1" applyBorder="1" applyAlignment="1" applyProtection="1">
      <alignment wrapText="1"/>
      <protection/>
    </xf>
    <xf numFmtId="4" fontId="46" fillId="0" borderId="10" xfId="0" applyNumberFormat="1" applyFont="1" applyBorder="1" applyAlignment="1" applyProtection="1">
      <alignment wrapText="1"/>
      <protection locked="0"/>
    </xf>
    <xf numFmtId="4" fontId="51" fillId="35" borderId="10" xfId="0" applyNumberFormat="1" applyFont="1" applyFill="1" applyBorder="1" applyAlignment="1" applyProtection="1">
      <alignment wrapText="1"/>
      <protection locked="0"/>
    </xf>
    <xf numFmtId="4" fontId="50" fillId="33" borderId="10" xfId="0" applyNumberFormat="1" applyFont="1" applyFill="1" applyBorder="1" applyAlignment="1" applyProtection="1">
      <alignment wrapText="1"/>
      <protection/>
    </xf>
    <xf numFmtId="4" fontId="49" fillId="35" borderId="10" xfId="0" applyNumberFormat="1" applyFont="1" applyFill="1" applyBorder="1" applyAlignment="1" applyProtection="1">
      <alignment wrapText="1"/>
      <protection locked="0"/>
    </xf>
    <xf numFmtId="4" fontId="49" fillId="12" borderId="10" xfId="0" applyNumberFormat="1" applyFont="1" applyFill="1" applyBorder="1" applyAlignment="1" applyProtection="1">
      <alignment wrapText="1"/>
      <protection locked="0"/>
    </xf>
    <xf numFmtId="4" fontId="47" fillId="4" borderId="10" xfId="0" applyNumberFormat="1" applyFont="1" applyFill="1" applyBorder="1" applyAlignment="1" applyProtection="1">
      <alignment wrapText="1"/>
      <protection locked="0"/>
    </xf>
    <xf numFmtId="4" fontId="49" fillId="4" borderId="10" xfId="0" applyNumberFormat="1" applyFont="1" applyFill="1" applyBorder="1" applyAlignment="1" applyProtection="1">
      <alignment wrapText="1"/>
      <protection locked="0"/>
    </xf>
    <xf numFmtId="4" fontId="49" fillId="12" borderId="10" xfId="0" applyNumberFormat="1" applyFont="1" applyFill="1" applyBorder="1" applyAlignment="1" applyProtection="1">
      <alignment wrapText="1"/>
      <protection locked="0"/>
    </xf>
    <xf numFmtId="4" fontId="50" fillId="33" borderId="10" xfId="0" applyNumberFormat="1" applyFont="1" applyFill="1" applyBorder="1" applyAlignment="1" applyProtection="1">
      <alignment wrapText="1"/>
      <protection locked="0"/>
    </xf>
    <xf numFmtId="4" fontId="50" fillId="34" borderId="10" xfId="0" applyNumberFormat="1" applyFont="1" applyFill="1" applyBorder="1" applyAlignment="1" applyProtection="1">
      <alignment vertical="center" wrapText="1"/>
      <protection/>
    </xf>
    <xf numFmtId="4" fontId="49" fillId="40" borderId="0" xfId="0" applyNumberFormat="1" applyFont="1" applyFill="1" applyBorder="1" applyAlignment="1" applyProtection="1">
      <alignment wrapText="1"/>
      <protection locked="0"/>
    </xf>
    <xf numFmtId="4" fontId="49" fillId="40" borderId="0" xfId="0" applyNumberFormat="1" applyFont="1" applyFill="1" applyBorder="1" applyAlignment="1" applyProtection="1">
      <alignment vertical="top" wrapText="1"/>
      <protection locked="0"/>
    </xf>
    <xf numFmtId="1" fontId="49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52" fillId="34" borderId="10" xfId="0" applyNumberFormat="1" applyFont="1" applyFill="1" applyBorder="1" applyAlignment="1" applyProtection="1">
      <alignment wrapText="1"/>
      <protection/>
    </xf>
    <xf numFmtId="4" fontId="48" fillId="0" borderId="0" xfId="0" applyNumberFormat="1" applyFont="1" applyAlignment="1" applyProtection="1">
      <alignment wrapText="1"/>
      <protection locked="0"/>
    </xf>
    <xf numFmtId="1" fontId="49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48" fillId="35" borderId="15" xfId="0" applyNumberFormat="1" applyFont="1" applyFill="1" applyBorder="1" applyAlignment="1" applyProtection="1">
      <alignment wrapText="1"/>
      <protection locked="0"/>
    </xf>
    <xf numFmtId="4" fontId="46" fillId="0" borderId="39" xfId="0" applyNumberFormat="1" applyFont="1" applyBorder="1" applyAlignment="1" applyProtection="1">
      <alignment vertical="center" wrapText="1"/>
      <protection locked="0"/>
    </xf>
    <xf numFmtId="4" fontId="47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50" fillId="27" borderId="0" xfId="0" applyNumberFormat="1" applyFont="1" applyFill="1" applyBorder="1" applyAlignment="1" applyProtection="1">
      <alignment wrapText="1"/>
      <protection locked="0"/>
    </xf>
    <xf numFmtId="4" fontId="50" fillId="40" borderId="38" xfId="0" applyNumberFormat="1" applyFont="1" applyFill="1" applyBorder="1" applyAlignment="1" applyProtection="1">
      <alignment wrapText="1"/>
      <protection locked="0"/>
    </xf>
    <xf numFmtId="4" fontId="50" fillId="40" borderId="0" xfId="0" applyNumberFormat="1" applyFont="1" applyFill="1" applyBorder="1" applyAlignment="1" applyProtection="1">
      <alignment wrapText="1"/>
      <protection locked="0"/>
    </xf>
    <xf numFmtId="4" fontId="4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0" xfId="0" applyNumberFormat="1" applyFont="1" applyBorder="1" applyAlignment="1" applyProtection="1">
      <alignment/>
      <protection locked="0"/>
    </xf>
    <xf numFmtId="4" fontId="11" fillId="35" borderId="0" xfId="0" applyNumberFormat="1" applyFont="1" applyFill="1" applyBorder="1" applyAlignment="1" applyProtection="1">
      <alignment wrapText="1"/>
      <protection locked="0"/>
    </xf>
    <xf numFmtId="4" fontId="53" fillId="35" borderId="0" xfId="0" applyNumberFormat="1" applyFont="1" applyFill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/>
      <protection locked="0"/>
    </xf>
    <xf numFmtId="4" fontId="7" fillId="0" borderId="0" xfId="0" applyNumberFormat="1" applyFont="1" applyAlignment="1" applyProtection="1">
      <alignment wrapText="1"/>
      <protection locked="0"/>
    </xf>
    <xf numFmtId="4" fontId="19" fillId="38" borderId="10" xfId="0" applyNumberFormat="1" applyFont="1" applyFill="1" applyBorder="1" applyAlignment="1" applyProtection="1">
      <alignment wrapText="1"/>
      <protection locked="0"/>
    </xf>
    <xf numFmtId="4" fontId="19" fillId="0" borderId="0" xfId="0" applyNumberFormat="1" applyFont="1" applyAlignment="1" applyProtection="1">
      <alignment wrapText="1"/>
      <protection locked="0"/>
    </xf>
    <xf numFmtId="1" fontId="34" fillId="7" borderId="10" xfId="0" applyNumberFormat="1" applyFont="1" applyFill="1" applyBorder="1" applyAlignment="1" applyProtection="1">
      <alignment wrapText="1"/>
      <protection locked="0"/>
    </xf>
    <xf numFmtId="4" fontId="19" fillId="7" borderId="10" xfId="0" applyNumberFormat="1" applyFont="1" applyFill="1" applyBorder="1" applyAlignment="1" applyProtection="1">
      <alignment wrapText="1"/>
      <protection locked="0"/>
    </xf>
    <xf numFmtId="4" fontId="19" fillId="7" borderId="10" xfId="0" applyNumberFormat="1" applyFont="1" applyFill="1" applyBorder="1" applyAlignment="1" applyProtection="1">
      <alignment wrapText="1"/>
      <protection/>
    </xf>
    <xf numFmtId="4" fontId="52" fillId="7" borderId="10" xfId="0" applyNumberFormat="1" applyFont="1" applyFill="1" applyBorder="1" applyAlignment="1" applyProtection="1">
      <alignment wrapText="1"/>
      <protection/>
    </xf>
    <xf numFmtId="1" fontId="34" fillId="7" borderId="15" xfId="0" applyNumberFormat="1" applyFont="1" applyFill="1" applyBorder="1" applyAlignment="1" applyProtection="1">
      <alignment wrapText="1"/>
      <protection locked="0"/>
    </xf>
    <xf numFmtId="4" fontId="19" fillId="7" borderId="15" xfId="0" applyNumberFormat="1" applyFont="1" applyFill="1" applyBorder="1" applyAlignment="1" applyProtection="1">
      <alignment wrapText="1"/>
      <protection locked="0"/>
    </xf>
    <xf numFmtId="4" fontId="19" fillId="7" borderId="15" xfId="0" applyNumberFormat="1" applyFont="1" applyFill="1" applyBorder="1" applyAlignment="1" applyProtection="1">
      <alignment wrapText="1"/>
      <protection/>
    </xf>
    <xf numFmtId="4" fontId="19" fillId="41" borderId="15" xfId="0" applyNumberFormat="1" applyFont="1" applyFill="1" applyBorder="1" applyAlignment="1" applyProtection="1">
      <alignment wrapText="1"/>
      <protection locked="0"/>
    </xf>
    <xf numFmtId="4" fontId="19" fillId="41" borderId="10" xfId="0" applyNumberFormat="1" applyFont="1" applyFill="1" applyBorder="1" applyAlignment="1" applyProtection="1">
      <alignment wrapText="1"/>
      <protection locked="0"/>
    </xf>
    <xf numFmtId="1" fontId="49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52" fillId="7" borderId="15" xfId="0" applyNumberFormat="1" applyFont="1" applyFill="1" applyBorder="1" applyAlignment="1" applyProtection="1">
      <alignment wrapText="1"/>
      <protection/>
    </xf>
    <xf numFmtId="4" fontId="7" fillId="42" borderId="15" xfId="0" applyNumberFormat="1" applyFont="1" applyFill="1" applyBorder="1" applyAlignment="1" applyProtection="1">
      <alignment wrapText="1"/>
      <protection locked="0"/>
    </xf>
    <xf numFmtId="4" fontId="7" fillId="42" borderId="10" xfId="0" applyNumberFormat="1" applyFont="1" applyFill="1" applyBorder="1" applyAlignment="1" applyProtection="1">
      <alignment wrapText="1"/>
      <protection locked="0"/>
    </xf>
    <xf numFmtId="1" fontId="16" fillId="35" borderId="15" xfId="0" applyNumberFormat="1" applyFont="1" applyFill="1" applyBorder="1" applyAlignment="1" applyProtection="1">
      <alignment wrapText="1"/>
      <protection locked="0"/>
    </xf>
    <xf numFmtId="3" fontId="24" fillId="0" borderId="0" xfId="0" applyNumberFormat="1" applyFont="1" applyBorder="1" applyAlignment="1" applyProtection="1">
      <alignment horizontal="center"/>
      <protection locked="0"/>
    </xf>
    <xf numFmtId="4" fontId="8" fillId="40" borderId="0" xfId="0" applyNumberFormat="1" applyFont="1" applyFill="1" applyAlignment="1" applyProtection="1">
      <alignment horizontal="center" wrapText="1"/>
      <protection locked="0"/>
    </xf>
    <xf numFmtId="0" fontId="7" fillId="40" borderId="0" xfId="0" applyFont="1" applyFill="1" applyAlignment="1" applyProtection="1">
      <alignment/>
      <protection locked="0"/>
    </xf>
    <xf numFmtId="3" fontId="24" fillId="27" borderId="0" xfId="0" applyNumberFormat="1" applyFont="1" applyFill="1" applyBorder="1" applyAlignment="1" applyProtection="1" quotePrefix="1">
      <alignment horizontal="left"/>
      <protection locked="0"/>
    </xf>
    <xf numFmtId="0" fontId="0" fillId="42" borderId="39" xfId="0" applyNumberFormat="1" applyFont="1" applyFill="1" applyBorder="1" applyAlignment="1" applyProtection="1">
      <alignment/>
      <protection/>
    </xf>
    <xf numFmtId="3" fontId="38" fillId="42" borderId="10" xfId="0" applyNumberFormat="1" applyFont="1" applyFill="1" applyBorder="1" applyAlignment="1" applyProtection="1">
      <alignment horizontal="right" wrapText="1"/>
      <protection/>
    </xf>
    <xf numFmtId="3" fontId="38" fillId="42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applyProtection="1">
      <alignment horizontal="right" wrapText="1"/>
      <protection/>
    </xf>
    <xf numFmtId="0" fontId="38" fillId="0" borderId="0" xfId="0" applyNumberFormat="1" applyFont="1" applyFill="1" applyBorder="1" applyAlignment="1" applyProtection="1">
      <alignment horizontal="left" wrapText="1"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3" fontId="38" fillId="0" borderId="11" xfId="0" applyNumberFormat="1" applyFont="1" applyBorder="1" applyAlignment="1">
      <alignment horizontal="right"/>
    </xf>
    <xf numFmtId="0" fontId="38" fillId="0" borderId="39" xfId="0" applyFont="1" applyBorder="1" applyAlignment="1" quotePrefix="1">
      <alignment horizontal="left"/>
    </xf>
    <xf numFmtId="0" fontId="38" fillId="0" borderId="39" xfId="0" applyNumberFormat="1" applyFont="1" applyFill="1" applyBorder="1" applyAlignment="1" applyProtection="1">
      <alignment wrapText="1"/>
      <protection/>
    </xf>
    <xf numFmtId="0" fontId="36" fillId="0" borderId="39" xfId="0" applyNumberFormat="1" applyFont="1" applyFill="1" applyBorder="1" applyAlignment="1" applyProtection="1">
      <alignment horizontal="center" wrapText="1"/>
      <protection/>
    </xf>
    <xf numFmtId="0" fontId="36" fillId="0" borderId="1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 quotePrefix="1">
      <alignment horizontal="left" wrapText="1"/>
      <protection/>
    </xf>
    <xf numFmtId="0" fontId="38" fillId="4" borderId="11" xfId="0" applyFont="1" applyFill="1" applyBorder="1" applyAlignment="1" quotePrefix="1">
      <alignment horizontal="left" wrapText="1"/>
    </xf>
    <xf numFmtId="0" fontId="4" fillId="42" borderId="11" xfId="0" applyFont="1" applyFill="1" applyBorder="1" applyAlignment="1">
      <alignment horizontal="left"/>
    </xf>
    <xf numFmtId="0" fontId="0" fillId="42" borderId="0" xfId="0" applyFont="1" applyFill="1" applyAlignment="1">
      <alignment/>
    </xf>
    <xf numFmtId="3" fontId="38" fillId="42" borderId="40" xfId="0" applyNumberFormat="1" applyFont="1" applyFill="1" applyBorder="1" applyAlignment="1" applyProtection="1">
      <alignment horizontal="right" wrapText="1"/>
      <protection/>
    </xf>
    <xf numFmtId="0" fontId="38" fillId="4" borderId="41" xfId="0" applyFont="1" applyFill="1" applyBorder="1" applyAlignment="1" quotePrefix="1">
      <alignment horizontal="left" wrapText="1"/>
    </xf>
    <xf numFmtId="0" fontId="38" fillId="4" borderId="41" xfId="0" applyFont="1" applyFill="1" applyBorder="1" applyAlignment="1" quotePrefix="1">
      <alignment horizontal="center" wrapText="1"/>
    </xf>
    <xf numFmtId="0" fontId="38" fillId="4" borderId="41" xfId="0" applyNumberFormat="1" applyFont="1" applyFill="1" applyBorder="1" applyAlignment="1" applyProtection="1" quotePrefix="1">
      <alignment horizontal="left"/>
      <protection/>
    </xf>
    <xf numFmtId="0" fontId="38" fillId="4" borderId="13" xfId="0" applyNumberFormat="1" applyFont="1" applyFill="1" applyBorder="1" applyAlignment="1" applyProtection="1">
      <alignment horizontal="center" wrapText="1"/>
      <protection/>
    </xf>
    <xf numFmtId="0" fontId="38" fillId="4" borderId="13" xfId="0" applyNumberFormat="1" applyFont="1" applyFill="1" applyBorder="1" applyAlignment="1" applyProtection="1">
      <alignment horizontal="center" vertical="center" wrapText="1"/>
      <protection/>
    </xf>
    <xf numFmtId="0" fontId="38" fillId="4" borderId="42" xfId="0" applyFont="1" applyFill="1" applyBorder="1" applyAlignment="1" quotePrefix="1">
      <alignment horizontal="left" wrapText="1"/>
    </xf>
    <xf numFmtId="3" fontId="38" fillId="0" borderId="10" xfId="0" applyNumberFormat="1" applyFont="1" applyBorder="1" applyAlignment="1">
      <alignment/>
    </xf>
    <xf numFmtId="3" fontId="38" fillId="0" borderId="10" xfId="0" applyNumberFormat="1" applyFont="1" applyFill="1" applyBorder="1" applyAlignment="1" applyProtection="1">
      <alignment wrapText="1"/>
      <protection/>
    </xf>
    <xf numFmtId="0" fontId="38" fillId="40" borderId="43" xfId="0" applyNumberFormat="1" applyFont="1" applyFill="1" applyBorder="1" applyAlignment="1" applyProtection="1">
      <alignment horizontal="right" wrapText="1"/>
      <protection/>
    </xf>
    <xf numFmtId="0" fontId="38" fillId="40" borderId="40" xfId="0" applyNumberFormat="1" applyFont="1" applyFill="1" applyBorder="1" applyAlignment="1" applyProtection="1">
      <alignment horizontal="right" vertical="center" wrapText="1"/>
      <protection/>
    </xf>
    <xf numFmtId="3" fontId="38" fillId="0" borderId="40" xfId="0" applyNumberFormat="1" applyFont="1" applyBorder="1" applyAlignment="1">
      <alignment/>
    </xf>
    <xf numFmtId="3" fontId="2" fillId="27" borderId="0" xfId="0" applyNumberFormat="1" applyFont="1" applyFill="1" applyBorder="1" applyAlignment="1" applyProtection="1">
      <alignment wrapText="1"/>
      <protection locked="0"/>
    </xf>
    <xf numFmtId="4" fontId="8" fillId="27" borderId="0" xfId="0" applyNumberFormat="1" applyFont="1" applyFill="1" applyBorder="1" applyAlignment="1" applyProtection="1">
      <alignment horizontal="center" wrapText="1"/>
      <protection locked="0"/>
    </xf>
    <xf numFmtId="4" fontId="47" fillId="27" borderId="0" xfId="0" applyNumberFormat="1" applyFont="1" applyFill="1" applyBorder="1" applyAlignment="1" applyProtection="1">
      <alignment horizontal="center" wrapText="1"/>
      <protection locked="0"/>
    </xf>
    <xf numFmtId="4" fontId="8" fillId="27" borderId="0" xfId="0" applyNumberFormat="1" applyFont="1" applyFill="1" applyAlignment="1" applyProtection="1">
      <alignment horizontal="center" wrapText="1"/>
      <protection locked="0"/>
    </xf>
    <xf numFmtId="3" fontId="25" fillId="0" borderId="0" xfId="0" applyNumberFormat="1" applyFont="1" applyAlignment="1" applyProtection="1" quotePrefix="1">
      <alignment horizontal="left"/>
      <protection locked="0"/>
    </xf>
    <xf numFmtId="4" fontId="9" fillId="0" borderId="0" xfId="0" applyNumberFormat="1" applyFont="1" applyAlignment="1" applyProtection="1">
      <alignment wrapText="1"/>
      <protection locked="0"/>
    </xf>
    <xf numFmtId="4" fontId="8" fillId="0" borderId="0" xfId="0" applyNumberFormat="1" applyFont="1" applyAlignment="1" applyProtection="1">
      <alignment wrapText="1"/>
      <protection locked="0"/>
    </xf>
    <xf numFmtId="1" fontId="11" fillId="34" borderId="10" xfId="0" applyNumberFormat="1" applyFont="1" applyFill="1" applyBorder="1" applyAlignment="1" applyProtection="1">
      <alignment vertical="center"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7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49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7" fillId="34" borderId="26" xfId="0" applyNumberFormat="1" applyFont="1" applyFill="1" applyBorder="1" applyAlignment="1" applyProtection="1">
      <alignment horizontal="center" vertical="center" wrapText="1"/>
      <protection locked="0"/>
    </xf>
    <xf numFmtId="4" fontId="9" fillId="35" borderId="0" xfId="0" applyNumberFormat="1" applyFont="1" applyFill="1" applyAlignment="1" applyProtection="1">
      <alignment wrapText="1"/>
      <protection locked="0"/>
    </xf>
    <xf numFmtId="1" fontId="26" fillId="35" borderId="0" xfId="0" applyNumberFormat="1" applyFont="1" applyFill="1" applyBorder="1" applyAlignment="1" applyProtection="1">
      <alignment wrapText="1"/>
      <protection locked="0"/>
    </xf>
    <xf numFmtId="0" fontId="25" fillId="35" borderId="0" xfId="0" applyFont="1" applyFill="1" applyBorder="1" applyAlignment="1" applyProtection="1">
      <alignment/>
      <protection locked="0"/>
    </xf>
    <xf numFmtId="4" fontId="26" fillId="35" borderId="0" xfId="0" applyNumberFormat="1" applyFont="1" applyFill="1" applyBorder="1" applyAlignment="1" applyProtection="1">
      <alignment/>
      <protection/>
    </xf>
    <xf numFmtId="4" fontId="46" fillId="35" borderId="0" xfId="0" applyNumberFormat="1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4" fontId="17" fillId="38" borderId="10" xfId="0" applyNumberFormat="1" applyFont="1" applyFill="1" applyBorder="1" applyAlignment="1" applyProtection="1">
      <alignment wrapText="1"/>
      <protection/>
    </xf>
    <xf numFmtId="0" fontId="26" fillId="35" borderId="0" xfId="0" applyFont="1" applyFill="1" applyAlignment="1" applyProtection="1">
      <alignment/>
      <protection locked="0"/>
    </xf>
    <xf numFmtId="0" fontId="55" fillId="35" borderId="0" xfId="0" applyFont="1" applyFill="1" applyAlignment="1" applyProtection="1">
      <alignment/>
      <protection locked="0"/>
    </xf>
    <xf numFmtId="3" fontId="30" fillId="0" borderId="0" xfId="0" applyNumberFormat="1" applyFont="1" applyAlignment="1" applyProtection="1" quotePrefix="1">
      <alignment horizontal="left"/>
      <protection locked="0"/>
    </xf>
    <xf numFmtId="4" fontId="12" fillId="0" borderId="0" xfId="0" applyNumberFormat="1" applyFont="1" applyAlignment="1" applyProtection="1">
      <alignment wrapText="1"/>
      <protection locked="0"/>
    </xf>
    <xf numFmtId="3" fontId="56" fillId="0" borderId="0" xfId="0" applyNumberFormat="1" applyFont="1" applyBorder="1" applyAlignment="1" applyProtection="1">
      <alignment/>
      <protection locked="0"/>
    </xf>
    <xf numFmtId="4" fontId="17" fillId="0" borderId="0" xfId="0" applyNumberFormat="1" applyFont="1" applyAlignment="1" applyProtection="1">
      <alignment wrapText="1"/>
      <protection locked="0"/>
    </xf>
    <xf numFmtId="4" fontId="50" fillId="0" borderId="0" xfId="0" applyNumberFormat="1" applyFont="1" applyAlignment="1" applyProtection="1">
      <alignment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9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57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9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7" borderId="10" xfId="0" applyNumberFormat="1" applyFont="1" applyFill="1" applyBorder="1" applyAlignment="1" applyProtection="1">
      <alignment wrapText="1"/>
      <protection locked="0"/>
    </xf>
    <xf numFmtId="4" fontId="17" fillId="7" borderId="10" xfId="0" applyNumberFormat="1" applyFont="1" applyFill="1" applyBorder="1" applyAlignment="1" applyProtection="1">
      <alignment wrapText="1"/>
      <protection locked="0"/>
    </xf>
    <xf numFmtId="4" fontId="17" fillId="7" borderId="10" xfId="0" applyNumberFormat="1" applyFont="1" applyFill="1" applyBorder="1" applyAlignment="1" applyProtection="1">
      <alignment wrapText="1"/>
      <protection/>
    </xf>
    <xf numFmtId="4" fontId="49" fillId="7" borderId="10" xfId="0" applyNumberFormat="1" applyFont="1" applyFill="1" applyBorder="1" applyAlignment="1" applyProtection="1">
      <alignment wrapText="1"/>
      <protection/>
    </xf>
    <xf numFmtId="4" fontId="17" fillId="38" borderId="10" xfId="0" applyNumberFormat="1" applyFont="1" applyFill="1" applyBorder="1" applyAlignment="1" applyProtection="1">
      <alignment wrapText="1"/>
      <protection locked="0"/>
    </xf>
    <xf numFmtId="1" fontId="11" fillId="35" borderId="15" xfId="0" applyNumberFormat="1" applyFont="1" applyFill="1" applyBorder="1" applyAlignment="1" applyProtection="1">
      <alignment wrapText="1"/>
      <protection locked="0"/>
    </xf>
    <xf numFmtId="4" fontId="12" fillId="35" borderId="15" xfId="0" applyNumberFormat="1" applyFont="1" applyFill="1" applyBorder="1" applyAlignment="1" applyProtection="1">
      <alignment wrapText="1"/>
      <protection locked="0"/>
    </xf>
    <xf numFmtId="4" fontId="12" fillId="35" borderId="15" xfId="0" applyNumberFormat="1" applyFont="1" applyFill="1" applyBorder="1" applyAlignment="1" applyProtection="1">
      <alignment wrapText="1"/>
      <protection/>
    </xf>
    <xf numFmtId="4" fontId="17" fillId="35" borderId="15" xfId="0" applyNumberFormat="1" applyFont="1" applyFill="1" applyBorder="1" applyAlignment="1" applyProtection="1">
      <alignment wrapText="1"/>
      <protection locked="0"/>
    </xf>
    <xf numFmtId="4" fontId="50" fillId="35" borderId="15" xfId="0" applyNumberFormat="1" applyFont="1" applyFill="1" applyBorder="1" applyAlignment="1" applyProtection="1">
      <alignment wrapText="1"/>
      <protection locked="0"/>
    </xf>
    <xf numFmtId="4" fontId="12" fillId="42" borderId="15" xfId="0" applyNumberFormat="1" applyFont="1" applyFill="1" applyBorder="1" applyAlignment="1" applyProtection="1">
      <alignment wrapText="1"/>
      <protection locked="0"/>
    </xf>
    <xf numFmtId="4" fontId="12" fillId="42" borderId="10" xfId="0" applyNumberFormat="1" applyFont="1" applyFill="1" applyBorder="1" applyAlignment="1" applyProtection="1">
      <alignment wrapText="1"/>
      <protection locked="0"/>
    </xf>
    <xf numFmtId="1" fontId="13" fillId="7" borderId="15" xfId="0" applyNumberFormat="1" applyFont="1" applyFill="1" applyBorder="1" applyAlignment="1" applyProtection="1">
      <alignment wrapText="1"/>
      <protection locked="0"/>
    </xf>
    <xf numFmtId="4" fontId="17" fillId="7" borderId="15" xfId="0" applyNumberFormat="1" applyFont="1" applyFill="1" applyBorder="1" applyAlignment="1" applyProtection="1">
      <alignment wrapText="1"/>
      <protection locked="0"/>
    </xf>
    <xf numFmtId="4" fontId="17" fillId="7" borderId="15" xfId="0" applyNumberFormat="1" applyFont="1" applyFill="1" applyBorder="1" applyAlignment="1" applyProtection="1">
      <alignment wrapText="1"/>
      <protection/>
    </xf>
    <xf numFmtId="4" fontId="49" fillId="7" borderId="15" xfId="0" applyNumberFormat="1" applyFont="1" applyFill="1" applyBorder="1" applyAlignment="1" applyProtection="1">
      <alignment wrapText="1"/>
      <protection/>
    </xf>
    <xf numFmtId="4" fontId="17" fillId="41" borderId="15" xfId="0" applyNumberFormat="1" applyFont="1" applyFill="1" applyBorder="1" applyAlignment="1" applyProtection="1">
      <alignment wrapText="1"/>
      <protection locked="0"/>
    </xf>
    <xf numFmtId="4" fontId="17" fillId="41" borderId="10" xfId="0" applyNumberFormat="1" applyFont="1" applyFill="1" applyBorder="1" applyAlignment="1" applyProtection="1">
      <alignment wrapText="1"/>
      <protection locked="0"/>
    </xf>
    <xf numFmtId="0" fontId="32" fillId="34" borderId="10" xfId="0" applyFont="1" applyFill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4" fillId="35" borderId="0" xfId="0" applyFont="1" applyFill="1" applyAlignment="1" applyProtection="1">
      <alignment/>
      <protection locked="0"/>
    </xf>
    <xf numFmtId="0" fontId="54" fillId="35" borderId="0" xfId="0" applyFont="1" applyFill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4" fontId="12" fillId="0" borderId="10" xfId="0" applyNumberFormat="1" applyFont="1" applyBorder="1" applyAlignment="1" applyProtection="1">
      <alignment/>
      <protection locked="0"/>
    </xf>
    <xf numFmtId="4" fontId="50" fillId="0" borderId="10" xfId="0" applyNumberFormat="1" applyFont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2" fillId="0" borderId="40" xfId="0" applyFont="1" applyBorder="1" applyAlignment="1" applyProtection="1">
      <alignment/>
      <protection locked="0"/>
    </xf>
    <xf numFmtId="0" fontId="12" fillId="0" borderId="40" xfId="0" applyFont="1" applyBorder="1" applyAlignment="1" applyProtection="1">
      <alignment wrapText="1"/>
      <protection locked="0"/>
    </xf>
    <xf numFmtId="1" fontId="11" fillId="34" borderId="40" xfId="0" applyNumberFormat="1" applyFont="1" applyFill="1" applyBorder="1" applyAlignment="1" applyProtection="1">
      <alignment wrapText="1"/>
      <protection locked="0"/>
    </xf>
    <xf numFmtId="0" fontId="32" fillId="34" borderId="40" xfId="0" applyFont="1" applyFill="1" applyBorder="1" applyAlignment="1" applyProtection="1">
      <alignment/>
      <protection locked="0"/>
    </xf>
    <xf numFmtId="4" fontId="44" fillId="34" borderId="10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4" fontId="20" fillId="0" borderId="0" xfId="0" applyNumberFormat="1" applyFont="1" applyAlignment="1" applyProtection="1">
      <alignment wrapText="1"/>
      <protection locked="0"/>
    </xf>
    <xf numFmtId="1" fontId="11" fillId="35" borderId="10" xfId="0" applyNumberFormat="1" applyFont="1" applyFill="1" applyBorder="1" applyAlignment="1" applyProtection="1">
      <alignment wrapText="1"/>
      <protection locked="0"/>
    </xf>
    <xf numFmtId="4" fontId="12" fillId="35" borderId="10" xfId="0" applyNumberFormat="1" applyFont="1" applyFill="1" applyBorder="1" applyAlignment="1" applyProtection="1">
      <alignment wrapText="1"/>
      <protection locked="0"/>
    </xf>
    <xf numFmtId="0" fontId="30" fillId="34" borderId="40" xfId="0" applyFont="1" applyFill="1" applyBorder="1" applyAlignment="1" applyProtection="1">
      <alignment/>
      <protection locked="0"/>
    </xf>
    <xf numFmtId="4" fontId="30" fillId="34" borderId="10" xfId="0" applyNumberFormat="1" applyFont="1" applyFill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/>
      <protection/>
    </xf>
    <xf numFmtId="4" fontId="45" fillId="0" borderId="10" xfId="0" applyNumberFormat="1" applyFont="1" applyBorder="1" applyAlignment="1" applyProtection="1">
      <alignment/>
      <protection/>
    </xf>
    <xf numFmtId="4" fontId="45" fillId="0" borderId="10" xfId="0" applyNumberFormat="1" applyFont="1" applyBorder="1" applyAlignment="1" applyProtection="1">
      <alignment/>
      <protection locked="0"/>
    </xf>
    <xf numFmtId="0" fontId="58" fillId="35" borderId="0" xfId="0" applyFont="1" applyFill="1" applyAlignment="1" applyProtection="1">
      <alignment/>
      <protection locked="0"/>
    </xf>
    <xf numFmtId="0" fontId="59" fillId="35" borderId="0" xfId="0" applyFont="1" applyFill="1" applyAlignment="1" applyProtection="1">
      <alignment/>
      <protection locked="0"/>
    </xf>
    <xf numFmtId="1" fontId="58" fillId="34" borderId="40" xfId="0" applyNumberFormat="1" applyFont="1" applyFill="1" applyBorder="1" applyAlignment="1" applyProtection="1">
      <alignment wrapText="1"/>
      <protection locked="0"/>
    </xf>
    <xf numFmtId="4" fontId="58" fillId="34" borderId="10" xfId="0" applyNumberFormat="1" applyFont="1" applyFill="1" applyBorder="1" applyAlignment="1" applyProtection="1">
      <alignment/>
      <protection/>
    </xf>
    <xf numFmtId="4" fontId="45" fillId="34" borderId="10" xfId="0" applyNumberFormat="1" applyFont="1" applyFill="1" applyBorder="1" applyAlignment="1" applyProtection="1">
      <alignment/>
      <protection/>
    </xf>
    <xf numFmtId="0" fontId="32" fillId="0" borderId="0" xfId="0" applyFont="1" applyAlignment="1" applyProtection="1">
      <alignment/>
      <protection locked="0"/>
    </xf>
    <xf numFmtId="1" fontId="10" fillId="40" borderId="10" xfId="0" applyNumberFormat="1" applyFont="1" applyFill="1" applyBorder="1" applyAlignment="1" applyProtection="1">
      <alignment horizontal="left" wrapText="1"/>
      <protection locked="0"/>
    </xf>
    <xf numFmtId="4" fontId="8" fillId="40" borderId="10" xfId="0" applyNumberFormat="1" applyFont="1" applyFill="1" applyBorder="1" applyAlignment="1" applyProtection="1">
      <alignment wrapText="1"/>
      <protection locked="0"/>
    </xf>
    <xf numFmtId="4" fontId="17" fillId="40" borderId="10" xfId="0" applyNumberFormat="1" applyFont="1" applyFill="1" applyBorder="1" applyAlignment="1" applyProtection="1">
      <alignment wrapText="1"/>
      <protection locked="0"/>
    </xf>
    <xf numFmtId="4" fontId="47" fillId="40" borderId="10" xfId="0" applyNumberFormat="1" applyFont="1" applyFill="1" applyBorder="1" applyAlignment="1" applyProtection="1">
      <alignment wrapText="1"/>
      <protection locked="0"/>
    </xf>
    <xf numFmtId="3" fontId="9" fillId="40" borderId="10" xfId="0" applyNumberFormat="1" applyFont="1" applyFill="1" applyBorder="1" applyAlignment="1" applyProtection="1">
      <alignment wrapText="1"/>
      <protection locked="0"/>
    </xf>
    <xf numFmtId="3" fontId="9" fillId="40" borderId="10" xfId="0" applyNumberFormat="1" applyFont="1" applyFill="1" applyBorder="1" applyAlignment="1" applyProtection="1">
      <alignment/>
      <protection locked="0"/>
    </xf>
    <xf numFmtId="3" fontId="17" fillId="40" borderId="0" xfId="0" applyNumberFormat="1" applyFont="1" applyFill="1" applyBorder="1" applyAlignment="1" applyProtection="1">
      <alignment/>
      <protection locked="0"/>
    </xf>
    <xf numFmtId="3" fontId="8" fillId="41" borderId="40" xfId="0" applyNumberFormat="1" applyFont="1" applyFill="1" applyBorder="1" applyAlignment="1" applyProtection="1">
      <alignment wrapText="1"/>
      <protection locked="0"/>
    </xf>
    <xf numFmtId="3" fontId="8" fillId="41" borderId="40" xfId="0" applyNumberFormat="1" applyFont="1" applyFill="1" applyBorder="1" applyAlignment="1" applyProtection="1">
      <alignment/>
      <protection locked="0"/>
    </xf>
    <xf numFmtId="3" fontId="9" fillId="40" borderId="13" xfId="0" applyNumberFormat="1" applyFont="1" applyFill="1" applyBorder="1" applyAlignment="1" applyProtection="1">
      <alignment wrapText="1"/>
      <protection locked="0"/>
    </xf>
    <xf numFmtId="3" fontId="9" fillId="40" borderId="13" xfId="0" applyNumberFormat="1" applyFont="1" applyFill="1" applyBorder="1" applyAlignment="1" applyProtection="1">
      <alignment/>
      <protection locked="0"/>
    </xf>
    <xf numFmtId="4" fontId="9" fillId="0" borderId="40" xfId="0" applyNumberFormat="1" applyFont="1" applyBorder="1" applyAlignment="1" applyProtection="1">
      <alignment vertical="center" wrapText="1"/>
      <protection locked="0"/>
    </xf>
    <xf numFmtId="1" fontId="11" fillId="35" borderId="40" xfId="0" applyNumberFormat="1" applyFont="1" applyFill="1" applyBorder="1" applyAlignment="1" applyProtection="1">
      <alignment vertical="center" wrapText="1"/>
      <protection locked="0"/>
    </xf>
    <xf numFmtId="4" fontId="12" fillId="35" borderId="40" xfId="0" applyNumberFormat="1" applyFont="1" applyFill="1" applyBorder="1" applyAlignment="1" applyProtection="1">
      <alignment vertical="center" wrapText="1"/>
      <protection locked="0"/>
    </xf>
    <xf numFmtId="3" fontId="24" fillId="27" borderId="38" xfId="0" applyNumberFormat="1" applyFont="1" applyFill="1" applyBorder="1" applyAlignment="1" applyProtection="1" quotePrefix="1">
      <alignment horizontal="left"/>
      <protection locked="0"/>
    </xf>
    <xf numFmtId="3" fontId="8" fillId="27" borderId="38" xfId="0" applyNumberFormat="1" applyFont="1" applyFill="1" applyBorder="1" applyAlignment="1" applyProtection="1">
      <alignment horizontal="left"/>
      <protection locked="0"/>
    </xf>
    <xf numFmtId="3" fontId="8" fillId="27" borderId="38" xfId="0" applyNumberFormat="1" applyFont="1" applyFill="1" applyBorder="1" applyAlignment="1" applyProtection="1">
      <alignment wrapText="1"/>
      <protection/>
    </xf>
    <xf numFmtId="4" fontId="8" fillId="27" borderId="38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2" fillId="35" borderId="10" xfId="0" applyNumberFormat="1" applyFont="1" applyFill="1" applyBorder="1" applyAlignment="1" applyProtection="1">
      <alignment wrapText="1"/>
      <protection locked="0"/>
    </xf>
    <xf numFmtId="0" fontId="12" fillId="35" borderId="15" xfId="0" applyNumberFormat="1" applyFont="1" applyFill="1" applyBorder="1" applyAlignment="1" applyProtection="1">
      <alignment wrapText="1"/>
      <protection locked="0"/>
    </xf>
    <xf numFmtId="4" fontId="12" fillId="35" borderId="15" xfId="0" applyNumberFormat="1" applyFont="1" applyFill="1" applyBorder="1" applyAlignment="1" applyProtection="1">
      <alignment wrapText="1"/>
      <protection locked="0"/>
    </xf>
    <xf numFmtId="4" fontId="7" fillId="35" borderId="15" xfId="0" applyNumberFormat="1" applyFont="1" applyFill="1" applyBorder="1" applyAlignment="1" applyProtection="1">
      <alignment wrapText="1"/>
      <protection locked="0"/>
    </xf>
    <xf numFmtId="0" fontId="4" fillId="0" borderId="43" xfId="0" applyNumberFormat="1" applyFont="1" applyFill="1" applyBorder="1" applyAlignment="1" applyProtection="1">
      <alignment horizontal="left" wrapText="1"/>
      <protection/>
    </xf>
    <xf numFmtId="0" fontId="0" fillId="0" borderId="38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0" fillId="0" borderId="39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 quotePrefix="1">
      <alignment horizontal="left" wrapText="1"/>
      <protection/>
    </xf>
    <xf numFmtId="0" fontId="4" fillId="42" borderId="11" xfId="0" applyNumberFormat="1" applyFont="1" applyFill="1" applyBorder="1" applyAlignment="1" applyProtection="1" quotePrefix="1">
      <alignment horizontal="left" wrapText="1"/>
      <protection/>
    </xf>
    <xf numFmtId="0" fontId="0" fillId="42" borderId="39" xfId="0" applyNumberFormat="1" applyFont="1" applyFill="1" applyBorder="1" applyAlignment="1" applyProtection="1">
      <alignment wrapText="1"/>
      <protection/>
    </xf>
    <xf numFmtId="0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8" fillId="0" borderId="11" xfId="0" applyNumberFormat="1" applyFont="1" applyFill="1" applyBorder="1" applyAlignment="1" applyProtection="1">
      <alignment horizontal="lef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0" fontId="36" fillId="0" borderId="39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8" fillId="40" borderId="43" xfId="0" applyFont="1" applyFill="1" applyBorder="1" applyAlignment="1" quotePrefix="1">
      <alignment horizontal="left" wrapText="1"/>
    </xf>
    <xf numFmtId="0" fontId="38" fillId="40" borderId="38" xfId="0" applyFont="1" applyFill="1" applyBorder="1" applyAlignment="1" quotePrefix="1">
      <alignment horizontal="left" wrapText="1"/>
    </xf>
    <xf numFmtId="0" fontId="38" fillId="40" borderId="44" xfId="0" applyFont="1" applyFill="1" applyBorder="1" applyAlignment="1" quotePrefix="1">
      <alignment horizontal="left" wrapText="1"/>
    </xf>
    <xf numFmtId="0" fontId="0" fillId="0" borderId="39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quotePrefix="1">
      <alignment horizontal="left"/>
    </xf>
    <xf numFmtId="0" fontId="36" fillId="0" borderId="0" xfId="0" applyNumberFormat="1" applyFont="1" applyFill="1" applyBorder="1" applyAlignment="1" applyProtection="1">
      <alignment vertical="center" wrapText="1"/>
      <protection/>
    </xf>
    <xf numFmtId="0" fontId="4" fillId="42" borderId="11" xfId="0" applyNumberFormat="1" applyFont="1" applyFill="1" applyBorder="1" applyAlignment="1" applyProtection="1">
      <alignment horizontal="left" wrapText="1"/>
      <protection/>
    </xf>
    <xf numFmtId="0" fontId="0" fillId="42" borderId="38" xfId="0" applyNumberFormat="1" applyFont="1" applyFill="1" applyBorder="1" applyAlignment="1" applyProtection="1">
      <alignment wrapText="1"/>
      <protection/>
    </xf>
    <xf numFmtId="0" fontId="0" fillId="42" borderId="38" xfId="0" applyNumberFormat="1" applyFont="1" applyFill="1" applyBorder="1" applyAlignment="1" applyProtection="1">
      <alignment/>
      <protection/>
    </xf>
    <xf numFmtId="3" fontId="4" fillId="0" borderId="3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Alignment="1" applyProtection="1">
      <alignment horizontal="center" vertical="center" wrapText="1"/>
      <protection locked="0"/>
    </xf>
    <xf numFmtId="4" fontId="24" fillId="0" borderId="0" xfId="0" applyNumberFormat="1" applyFont="1" applyBorder="1" applyAlignment="1" applyProtection="1">
      <alignment horizontal="left" vertical="center" wrapText="1"/>
      <protection locked="0"/>
    </xf>
    <xf numFmtId="4" fontId="60" fillId="0" borderId="0" xfId="0" applyNumberFormat="1" applyFont="1" applyBorder="1" applyAlignment="1" applyProtection="1">
      <alignment horizontal="left" wrapText="1"/>
      <protection locked="0"/>
    </xf>
    <xf numFmtId="4" fontId="8" fillId="0" borderId="0" xfId="0" applyNumberFormat="1" applyFont="1" applyBorder="1" applyAlignment="1" applyProtection="1">
      <alignment horizontal="left" wrapText="1"/>
      <protection locked="0"/>
    </xf>
    <xf numFmtId="4" fontId="8" fillId="0" borderId="43" xfId="0" applyNumberFormat="1" applyFont="1" applyBorder="1" applyAlignment="1" applyProtection="1">
      <alignment horizontal="center" vertical="center" wrapText="1"/>
      <protection locked="0"/>
    </xf>
    <xf numFmtId="4" fontId="8" fillId="0" borderId="38" xfId="0" applyNumberFormat="1" applyFont="1" applyBorder="1" applyAlignment="1" applyProtection="1">
      <alignment horizontal="center" vertical="center" wrapText="1"/>
      <protection locked="0"/>
    </xf>
    <xf numFmtId="4" fontId="8" fillId="0" borderId="44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1" xfId="0" applyNumberFormat="1" applyFont="1" applyBorder="1" applyAlignment="1" applyProtection="1">
      <alignment horizontal="center" vertical="center" wrapText="1"/>
      <protection locked="0"/>
    </xf>
    <xf numFmtId="4" fontId="8" fillId="40" borderId="38" xfId="0" applyNumberFormat="1" applyFont="1" applyFill="1" applyBorder="1" applyAlignment="1" applyProtection="1">
      <alignment horizontal="left" wrapText="1"/>
      <protection locked="0"/>
    </xf>
    <xf numFmtId="0" fontId="54" fillId="0" borderId="38" xfId="0" applyFont="1" applyBorder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 wrapText="1"/>
      <protection locked="0"/>
    </xf>
    <xf numFmtId="4" fontId="43" fillId="41" borderId="10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39" xfId="0" applyNumberFormat="1" applyFont="1" applyBorder="1" applyAlignment="1" applyProtection="1">
      <alignment horizontal="center" vertical="center" wrapText="1"/>
      <protection locked="0"/>
    </xf>
    <xf numFmtId="4" fontId="43" fillId="0" borderId="45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9334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952500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09575"/>
          <a:ext cx="942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9525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05275"/>
          <a:ext cx="9334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0</xdr:col>
      <xdr:colOff>952500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05275"/>
          <a:ext cx="9429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5815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0</xdr:col>
      <xdr:colOff>952500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58150"/>
          <a:ext cx="9429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0" sqref="H10"/>
    </sheetView>
  </sheetViews>
  <sheetFormatPr defaultColWidth="8.8515625" defaultRowHeight="12.75"/>
  <cols>
    <col min="1" max="4" width="8.8515625" style="102" customWidth="1"/>
    <col min="5" max="5" width="6.8515625" style="102" customWidth="1"/>
    <col min="6" max="6" width="14.421875" style="102" customWidth="1"/>
    <col min="7" max="7" width="13.8515625" style="102" customWidth="1"/>
    <col min="8" max="8" width="14.00390625" style="102" customWidth="1"/>
    <col min="9" max="16384" width="8.8515625" style="102" customWidth="1"/>
  </cols>
  <sheetData>
    <row r="1" spans="1:8" ht="51.75" customHeight="1">
      <c r="A1" s="418" t="s">
        <v>194</v>
      </c>
      <c r="B1" s="418"/>
      <c r="C1" s="418"/>
      <c r="D1" s="418"/>
      <c r="E1" s="418"/>
      <c r="F1" s="418"/>
      <c r="G1" s="418"/>
      <c r="H1" s="418"/>
    </row>
    <row r="2" spans="1:8" ht="12.75">
      <c r="A2" s="418" t="s">
        <v>98</v>
      </c>
      <c r="B2" s="418"/>
      <c r="C2" s="418"/>
      <c r="D2" s="418"/>
      <c r="E2" s="418"/>
      <c r="F2" s="418"/>
      <c r="G2" s="430"/>
      <c r="H2" s="430"/>
    </row>
    <row r="3" spans="1:8" ht="12.75">
      <c r="A3" s="418"/>
      <c r="B3" s="418"/>
      <c r="C3" s="418"/>
      <c r="D3" s="418"/>
      <c r="E3" s="418"/>
      <c r="F3" s="418"/>
      <c r="G3" s="418"/>
      <c r="H3" s="420"/>
    </row>
    <row r="4" spans="1:8" ht="12.75">
      <c r="A4" s="279"/>
      <c r="B4" s="280"/>
      <c r="C4" s="280"/>
      <c r="D4" s="280"/>
      <c r="E4" s="280"/>
      <c r="F4" s="98"/>
      <c r="G4" s="98"/>
      <c r="H4" s="98"/>
    </row>
    <row r="5" spans="1:8" ht="44.25" customHeight="1" thickBot="1">
      <c r="A5" s="288"/>
      <c r="B5" s="292"/>
      <c r="C5" s="292"/>
      <c r="D5" s="293"/>
      <c r="E5" s="294"/>
      <c r="F5" s="295" t="s">
        <v>191</v>
      </c>
      <c r="G5" s="295" t="s">
        <v>192</v>
      </c>
      <c r="H5" s="296" t="s">
        <v>193</v>
      </c>
    </row>
    <row r="6" spans="1:8" ht="18" customHeight="1" thickTop="1">
      <c r="A6" s="431" t="s">
        <v>99</v>
      </c>
      <c r="B6" s="432"/>
      <c r="C6" s="432"/>
      <c r="D6" s="432"/>
      <c r="E6" s="433"/>
      <c r="F6" s="291">
        <v>8672720</v>
      </c>
      <c r="G6" s="291">
        <v>8660120</v>
      </c>
      <c r="H6" s="291">
        <v>8660120</v>
      </c>
    </row>
    <row r="7" spans="1:8" ht="18" customHeight="1">
      <c r="A7" s="413" t="s">
        <v>100</v>
      </c>
      <c r="B7" s="414"/>
      <c r="C7" s="414"/>
      <c r="D7" s="414"/>
      <c r="E7" s="428"/>
      <c r="F7" s="298"/>
      <c r="G7" s="298"/>
      <c r="H7" s="298"/>
    </row>
    <row r="8" spans="1:8" ht="18" customHeight="1">
      <c r="A8" s="429" t="s">
        <v>101</v>
      </c>
      <c r="B8" s="428"/>
      <c r="C8" s="428"/>
      <c r="D8" s="428"/>
      <c r="E8" s="428"/>
      <c r="F8" s="298"/>
      <c r="G8" s="298"/>
      <c r="H8" s="298"/>
    </row>
    <row r="9" spans="1:8" ht="18" customHeight="1">
      <c r="A9" s="289" t="s">
        <v>102</v>
      </c>
      <c r="B9" s="290"/>
      <c r="C9" s="275"/>
      <c r="D9" s="275"/>
      <c r="E9" s="275"/>
      <c r="F9" s="277">
        <v>8672720</v>
      </c>
      <c r="G9" s="277">
        <v>8660120</v>
      </c>
      <c r="H9" s="277">
        <v>8660120</v>
      </c>
    </row>
    <row r="10" spans="1:8" ht="18" customHeight="1">
      <c r="A10" s="415" t="s">
        <v>103</v>
      </c>
      <c r="B10" s="414"/>
      <c r="C10" s="414"/>
      <c r="D10" s="414"/>
      <c r="E10" s="414"/>
      <c r="F10" s="299"/>
      <c r="G10" s="299"/>
      <c r="H10" s="299"/>
    </row>
    <row r="11" spans="1:8" ht="18" customHeight="1">
      <c r="A11" s="429" t="s">
        <v>104</v>
      </c>
      <c r="B11" s="428"/>
      <c r="C11" s="428"/>
      <c r="D11" s="428"/>
      <c r="E11" s="428"/>
      <c r="F11" s="299"/>
      <c r="G11" s="299"/>
      <c r="H11" s="299"/>
    </row>
    <row r="12" spans="1:8" ht="18" customHeight="1">
      <c r="A12" s="416" t="s">
        <v>105</v>
      </c>
      <c r="B12" s="417"/>
      <c r="C12" s="417"/>
      <c r="D12" s="417"/>
      <c r="E12" s="417"/>
      <c r="F12" s="276">
        <f>+F6-F9</f>
        <v>0</v>
      </c>
      <c r="G12" s="276">
        <f>+G6-G9</f>
        <v>0</v>
      </c>
      <c r="H12" s="276">
        <f>+H6-H9</f>
        <v>0</v>
      </c>
    </row>
    <row r="13" spans="1:8" ht="12.75">
      <c r="A13" s="418"/>
      <c r="B13" s="419"/>
      <c r="C13" s="419"/>
      <c r="D13" s="419"/>
      <c r="E13" s="419"/>
      <c r="F13" s="420"/>
      <c r="G13" s="420"/>
      <c r="H13" s="420"/>
    </row>
    <row r="14" spans="1:8" ht="39" thickBot="1">
      <c r="A14" s="297"/>
      <c r="B14" s="292"/>
      <c r="C14" s="292"/>
      <c r="D14" s="293"/>
      <c r="E14" s="294"/>
      <c r="F14" s="295" t="s">
        <v>123</v>
      </c>
      <c r="G14" s="295" t="s">
        <v>124</v>
      </c>
      <c r="H14" s="296" t="s">
        <v>125</v>
      </c>
    </row>
    <row r="15" spans="1:8" ht="38.25" customHeight="1" thickTop="1">
      <c r="A15" s="425" t="s">
        <v>149</v>
      </c>
      <c r="B15" s="426"/>
      <c r="C15" s="426"/>
      <c r="D15" s="426"/>
      <c r="E15" s="427"/>
      <c r="F15" s="300"/>
      <c r="G15" s="300"/>
      <c r="H15" s="301"/>
    </row>
    <row r="16" spans="1:8" ht="30" customHeight="1">
      <c r="A16" s="421" t="s">
        <v>150</v>
      </c>
      <c r="B16" s="422"/>
      <c r="C16" s="422"/>
      <c r="D16" s="422"/>
      <c r="E16" s="423"/>
      <c r="F16" s="282"/>
      <c r="G16" s="282"/>
      <c r="H16" s="278"/>
    </row>
    <row r="17" spans="1:8" ht="24" customHeight="1">
      <c r="A17" s="424"/>
      <c r="B17" s="419"/>
      <c r="C17" s="419"/>
      <c r="D17" s="419"/>
      <c r="E17" s="419"/>
      <c r="F17" s="420"/>
      <c r="G17" s="420"/>
      <c r="H17" s="420"/>
    </row>
    <row r="18" spans="1:8" ht="39" thickBot="1">
      <c r="A18" s="297"/>
      <c r="B18" s="292"/>
      <c r="C18" s="292"/>
      <c r="D18" s="293"/>
      <c r="E18" s="294"/>
      <c r="F18" s="295" t="s">
        <v>123</v>
      </c>
      <c r="G18" s="295" t="s">
        <v>124</v>
      </c>
      <c r="H18" s="296" t="s">
        <v>125</v>
      </c>
    </row>
    <row r="19" spans="1:8" ht="26.25" customHeight="1" thickTop="1">
      <c r="A19" s="411" t="s">
        <v>106</v>
      </c>
      <c r="B19" s="412"/>
      <c r="C19" s="412"/>
      <c r="D19" s="412"/>
      <c r="E19" s="412"/>
      <c r="F19" s="302"/>
      <c r="G19" s="302"/>
      <c r="H19" s="302"/>
    </row>
    <row r="20" spans="1:8" ht="24" customHeight="1">
      <c r="A20" s="413" t="s">
        <v>107</v>
      </c>
      <c r="B20" s="414"/>
      <c r="C20" s="414"/>
      <c r="D20" s="414"/>
      <c r="E20" s="414"/>
      <c r="F20" s="298"/>
      <c r="G20" s="298"/>
      <c r="H20" s="298"/>
    </row>
    <row r="21" spans="1:8" ht="24" customHeight="1">
      <c r="A21" s="415" t="s">
        <v>108</v>
      </c>
      <c r="B21" s="414"/>
      <c r="C21" s="414"/>
      <c r="D21" s="414"/>
      <c r="E21" s="414"/>
      <c r="F21" s="298"/>
      <c r="G21" s="298"/>
      <c r="H21" s="298"/>
    </row>
    <row r="22" spans="1:8" ht="24" customHeight="1">
      <c r="A22" s="283"/>
      <c r="B22" s="284"/>
      <c r="C22" s="281"/>
      <c r="D22" s="285"/>
      <c r="E22" s="284"/>
      <c r="F22" s="286"/>
      <c r="G22" s="286"/>
      <c r="H22" s="286"/>
    </row>
    <row r="23" spans="1:8" ht="24" customHeight="1">
      <c r="A23" s="415" t="s">
        <v>109</v>
      </c>
      <c r="B23" s="414"/>
      <c r="C23" s="414"/>
      <c r="D23" s="414"/>
      <c r="E23" s="414"/>
      <c r="F23" s="99">
        <f>IF((F12+F16+F21)&lt;&gt;0,"NESLAGANJE ZBROJA",(F12+F16+F21))</f>
        <v>0</v>
      </c>
      <c r="G23" s="99">
        <f>IF((G12+G16+G21)&lt;&gt;0,"NESLAGANJE ZBROJA",(G12+G16+G21))</f>
        <v>0</v>
      </c>
      <c r="H23" s="99">
        <f>IF((H12+H16+H21)&lt;&gt;0,"NESLAGANJE ZBROJA",(H12+H16+H21))</f>
        <v>0</v>
      </c>
    </row>
    <row r="24" spans="1:8" ht="12.75">
      <c r="A24" s="287"/>
      <c r="B24" s="280"/>
      <c r="C24" s="280"/>
      <c r="D24" s="280"/>
      <c r="E24" s="280"/>
      <c r="F24" s="98"/>
      <c r="G24" s="98"/>
      <c r="H24" s="98"/>
    </row>
    <row r="25" spans="1:8" ht="12.75">
      <c r="A25" s="98"/>
      <c r="B25" s="98"/>
      <c r="C25" s="98"/>
      <c r="D25" s="100"/>
      <c r="E25" s="98"/>
      <c r="F25" s="98"/>
      <c r="G25" s="98"/>
      <c r="H25" s="98"/>
    </row>
    <row r="26" spans="1:8" ht="12.75">
      <c r="A26" s="98"/>
      <c r="B26" s="98"/>
      <c r="C26" s="98"/>
      <c r="D26" s="100"/>
      <c r="E26" s="98"/>
      <c r="F26" s="98"/>
      <c r="G26" s="98"/>
      <c r="H26" s="98"/>
    </row>
    <row r="27" spans="1:8" ht="12.75">
      <c r="A27" s="98"/>
      <c r="B27" s="98"/>
      <c r="C27" s="98"/>
      <c r="D27" s="100"/>
      <c r="E27" s="98"/>
      <c r="F27" s="98"/>
      <c r="G27" s="98"/>
      <c r="H27" s="98"/>
    </row>
    <row r="28" spans="1:8" ht="12.75">
      <c r="A28" s="98"/>
      <c r="B28" s="98"/>
      <c r="C28" s="98"/>
      <c r="D28" s="100"/>
      <c r="E28" s="98"/>
      <c r="F28" s="98"/>
      <c r="G28" s="98"/>
      <c r="H28" s="98"/>
    </row>
    <row r="29" spans="1:8" ht="12.75">
      <c r="A29" s="98"/>
      <c r="B29" s="98"/>
      <c r="C29" s="98"/>
      <c r="D29" s="100"/>
      <c r="E29" s="98"/>
      <c r="F29" s="98"/>
      <c r="G29" s="98"/>
      <c r="H29" s="98"/>
    </row>
  </sheetData>
  <sheetProtection/>
  <mergeCells count="17">
    <mergeCell ref="A7:E7"/>
    <mergeCell ref="A8:E8"/>
    <mergeCell ref="A10:E10"/>
    <mergeCell ref="A11:E11"/>
    <mergeCell ref="A1:H1"/>
    <mergeCell ref="A2:H2"/>
    <mergeCell ref="A3:H3"/>
    <mergeCell ref="A6:E6"/>
    <mergeCell ref="A19:E19"/>
    <mergeCell ref="A20:E20"/>
    <mergeCell ref="A21:E21"/>
    <mergeCell ref="A23:E23"/>
    <mergeCell ref="A12:E12"/>
    <mergeCell ref="A13:H13"/>
    <mergeCell ref="A16:E16"/>
    <mergeCell ref="A17:H17"/>
    <mergeCell ref="A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="60" zoomScalePageLayoutView="0" workbookViewId="0" topLeftCell="A1">
      <selection activeCell="E44" sqref="E44"/>
    </sheetView>
  </sheetViews>
  <sheetFormatPr defaultColWidth="9.140625" defaultRowHeight="12.75"/>
  <cols>
    <col min="1" max="1" width="14.28125" style="0" customWidth="1"/>
    <col min="3" max="3" width="15.421875" style="0" customWidth="1"/>
    <col min="4" max="6" width="16.140625" style="0" customWidth="1"/>
    <col min="7" max="7" width="20.00390625" style="0" customWidth="1"/>
    <col min="8" max="9" width="16.140625" style="0" customWidth="1"/>
  </cols>
  <sheetData>
    <row r="1" spans="1:8" ht="18">
      <c r="A1" s="440" t="s">
        <v>110</v>
      </c>
      <c r="B1" s="440"/>
      <c r="C1" s="440"/>
      <c r="D1" s="440"/>
      <c r="E1" s="440"/>
      <c r="F1" s="440"/>
      <c r="G1" s="440"/>
      <c r="H1" s="440"/>
    </row>
    <row r="2" spans="1:8" ht="13.5" thickBot="1">
      <c r="A2" s="101"/>
      <c r="B2" s="102"/>
      <c r="C2" s="102"/>
      <c r="D2" s="102"/>
      <c r="E2" s="102"/>
      <c r="F2" s="102"/>
      <c r="G2" s="102"/>
      <c r="H2" s="103" t="s">
        <v>1</v>
      </c>
    </row>
    <row r="3" spans="1:8" ht="26.25" thickBot="1">
      <c r="A3" s="104" t="s">
        <v>111</v>
      </c>
      <c r="B3" s="437" t="s">
        <v>116</v>
      </c>
      <c r="C3" s="438"/>
      <c r="D3" s="438"/>
      <c r="E3" s="438"/>
      <c r="F3" s="438"/>
      <c r="G3" s="438"/>
      <c r="H3" s="439"/>
    </row>
    <row r="4" spans="1:8" ht="57.75" customHeight="1" thickBot="1">
      <c r="A4" s="105" t="s">
        <v>112</v>
      </c>
      <c r="B4" s="106" t="s">
        <v>3</v>
      </c>
      <c r="C4" s="107" t="s">
        <v>4</v>
      </c>
      <c r="D4" s="107" t="s">
        <v>5</v>
      </c>
      <c r="E4" s="107" t="s">
        <v>6</v>
      </c>
      <c r="F4" s="107" t="s">
        <v>0</v>
      </c>
      <c r="G4" s="107" t="s">
        <v>8</v>
      </c>
      <c r="H4" s="108" t="s">
        <v>7</v>
      </c>
    </row>
    <row r="5" spans="1:8" ht="12.75">
      <c r="A5" s="109">
        <v>651</v>
      </c>
      <c r="B5" s="110"/>
      <c r="C5" s="111"/>
      <c r="D5" s="112"/>
      <c r="E5" s="113"/>
      <c r="F5" s="113"/>
      <c r="G5" s="114"/>
      <c r="H5" s="115"/>
    </row>
    <row r="6" spans="1:8" ht="12.75">
      <c r="A6" s="116">
        <v>652</v>
      </c>
      <c r="B6" s="117"/>
      <c r="C6" s="118"/>
      <c r="D6" s="118">
        <v>1137200</v>
      </c>
      <c r="E6" s="118"/>
      <c r="F6" s="118"/>
      <c r="G6" s="119"/>
      <c r="H6" s="120"/>
    </row>
    <row r="7" spans="1:8" ht="12.75">
      <c r="A7" s="116">
        <v>653</v>
      </c>
      <c r="B7" s="117"/>
      <c r="C7" s="118"/>
      <c r="D7" s="118"/>
      <c r="E7" s="118"/>
      <c r="F7" s="118"/>
      <c r="G7" s="119"/>
      <c r="H7" s="120"/>
    </row>
    <row r="8" spans="1:8" ht="12.75">
      <c r="A8" s="116">
        <v>661</v>
      </c>
      <c r="B8" s="117"/>
      <c r="C8" s="118"/>
      <c r="D8" s="118"/>
      <c r="E8" s="118"/>
      <c r="F8" s="118"/>
      <c r="G8" s="119"/>
      <c r="H8" s="120"/>
    </row>
    <row r="9" spans="1:8" ht="12.75">
      <c r="A9" s="116">
        <v>663</v>
      </c>
      <c r="B9" s="117">
        <v>6085000</v>
      </c>
      <c r="C9" s="118"/>
      <c r="D9" s="118"/>
      <c r="E9" s="118"/>
      <c r="F9" s="118"/>
      <c r="G9" s="119"/>
      <c r="H9" s="120"/>
    </row>
    <row r="10" spans="1:8" ht="12.75">
      <c r="A10" s="116">
        <v>671</v>
      </c>
      <c r="B10" s="117">
        <v>1444920</v>
      </c>
      <c r="C10" s="118"/>
      <c r="D10" s="118"/>
      <c r="E10" s="118"/>
      <c r="F10" s="118"/>
      <c r="G10" s="119"/>
      <c r="H10" s="120"/>
    </row>
    <row r="11" spans="1:8" ht="12.75">
      <c r="A11" s="116">
        <v>673</v>
      </c>
      <c r="B11" s="117"/>
      <c r="C11" s="118"/>
      <c r="D11" s="118"/>
      <c r="E11" s="118"/>
      <c r="F11" s="118"/>
      <c r="G11" s="119"/>
      <c r="H11" s="120"/>
    </row>
    <row r="12" spans="1:8" ht="12.75">
      <c r="A12" s="116">
        <v>922</v>
      </c>
      <c r="B12" s="117"/>
      <c r="C12" s="118"/>
      <c r="D12" s="118"/>
      <c r="E12" s="118"/>
      <c r="F12" s="118"/>
      <c r="G12" s="119"/>
      <c r="H12" s="120"/>
    </row>
    <row r="13" spans="1:8" ht="13.5" thickBot="1">
      <c r="A13" s="122"/>
      <c r="B13" s="123"/>
      <c r="C13" s="124"/>
      <c r="D13" s="124"/>
      <c r="E13" s="124"/>
      <c r="F13" s="124"/>
      <c r="G13" s="125"/>
      <c r="H13" s="126"/>
    </row>
    <row r="14" spans="1:8" ht="26.25" thickBot="1">
      <c r="A14" s="127" t="s">
        <v>2</v>
      </c>
      <c r="B14" s="128">
        <v>7529920</v>
      </c>
      <c r="C14" s="129">
        <f>+C6</f>
        <v>0</v>
      </c>
      <c r="D14" s="130">
        <v>1137200</v>
      </c>
      <c r="E14" s="129">
        <v>0</v>
      </c>
      <c r="F14" s="130">
        <f>+F6</f>
        <v>0</v>
      </c>
      <c r="G14" s="129">
        <v>0</v>
      </c>
      <c r="H14" s="131">
        <v>0</v>
      </c>
    </row>
    <row r="15" spans="1:8" ht="51.75" thickBot="1">
      <c r="A15" s="127" t="s">
        <v>114</v>
      </c>
      <c r="B15" s="434">
        <v>8672720</v>
      </c>
      <c r="C15" s="435"/>
      <c r="D15" s="435"/>
      <c r="E15" s="435"/>
      <c r="F15" s="435"/>
      <c r="G15" s="435"/>
      <c r="H15" s="436"/>
    </row>
    <row r="16" spans="1:8" ht="13.5" thickBot="1">
      <c r="A16" s="97"/>
      <c r="B16" s="97"/>
      <c r="C16" s="97"/>
      <c r="D16" s="132"/>
      <c r="E16" s="133"/>
      <c r="F16" s="98"/>
      <c r="G16" s="98"/>
      <c r="H16" s="103"/>
    </row>
    <row r="17" spans="1:8" ht="26.25" thickBot="1">
      <c r="A17" s="134" t="s">
        <v>111</v>
      </c>
      <c r="B17" s="437" t="s">
        <v>126</v>
      </c>
      <c r="C17" s="438"/>
      <c r="D17" s="438"/>
      <c r="E17" s="438"/>
      <c r="F17" s="438"/>
      <c r="G17" s="438"/>
      <c r="H17" s="439"/>
    </row>
    <row r="18" spans="1:8" ht="78" customHeight="1" thickBot="1">
      <c r="A18" s="135" t="s">
        <v>112</v>
      </c>
      <c r="B18" s="106" t="s">
        <v>3</v>
      </c>
      <c r="C18" s="107" t="s">
        <v>4</v>
      </c>
      <c r="D18" s="107" t="s">
        <v>5</v>
      </c>
      <c r="E18" s="107" t="s">
        <v>6</v>
      </c>
      <c r="F18" s="107" t="s">
        <v>0</v>
      </c>
      <c r="G18" s="107" t="s">
        <v>8</v>
      </c>
      <c r="H18" s="108" t="s">
        <v>7</v>
      </c>
    </row>
    <row r="19" spans="1:8" ht="12.75">
      <c r="A19" s="109">
        <v>65</v>
      </c>
      <c r="B19" s="110"/>
      <c r="C19" s="111"/>
      <c r="D19" s="112">
        <v>1137200</v>
      </c>
      <c r="E19" s="113"/>
      <c r="F19" s="113"/>
      <c r="G19" s="114"/>
      <c r="H19" s="115"/>
    </row>
    <row r="20" spans="1:8" ht="12.75">
      <c r="A20" s="116">
        <v>66</v>
      </c>
      <c r="B20" s="117">
        <v>6085000</v>
      </c>
      <c r="C20" s="118"/>
      <c r="D20" s="118"/>
      <c r="E20" s="118"/>
      <c r="F20" s="118"/>
      <c r="G20" s="119"/>
      <c r="H20" s="120"/>
    </row>
    <row r="21" spans="1:8" ht="12.75">
      <c r="A21" s="116">
        <v>67</v>
      </c>
      <c r="B21" s="117">
        <v>1437920</v>
      </c>
      <c r="C21" s="118"/>
      <c r="D21" s="118"/>
      <c r="E21" s="118"/>
      <c r="F21" s="118"/>
      <c r="G21" s="119"/>
      <c r="H21" s="120"/>
    </row>
    <row r="22" spans="1:8" ht="12.75">
      <c r="A22" s="116">
        <v>92</v>
      </c>
      <c r="B22" s="117"/>
      <c r="C22" s="118"/>
      <c r="D22" s="118"/>
      <c r="E22" s="118"/>
      <c r="F22" s="118"/>
      <c r="G22" s="119"/>
      <c r="H22" s="120"/>
    </row>
    <row r="23" spans="1:8" ht="12.75">
      <c r="A23" s="121"/>
      <c r="B23" s="117"/>
      <c r="C23" s="118"/>
      <c r="D23" s="118"/>
      <c r="E23" s="118"/>
      <c r="F23" s="118"/>
      <c r="G23" s="119"/>
      <c r="H23" s="120"/>
    </row>
    <row r="24" spans="1:8" ht="12.75">
      <c r="A24" s="121"/>
      <c r="B24" s="117"/>
      <c r="C24" s="118"/>
      <c r="D24" s="118"/>
      <c r="E24" s="118"/>
      <c r="F24" s="118"/>
      <c r="G24" s="119"/>
      <c r="H24" s="120"/>
    </row>
    <row r="25" spans="1:8" ht="12.75">
      <c r="A25" s="121"/>
      <c r="B25" s="117"/>
      <c r="C25" s="118"/>
      <c r="D25" s="118"/>
      <c r="E25" s="118"/>
      <c r="F25" s="118"/>
      <c r="G25" s="119"/>
      <c r="H25" s="120"/>
    </row>
    <row r="26" spans="1:8" ht="12.75">
      <c r="A26" s="121"/>
      <c r="B26" s="117"/>
      <c r="C26" s="118"/>
      <c r="D26" s="118"/>
      <c r="E26" s="118"/>
      <c r="F26" s="118"/>
      <c r="G26" s="119"/>
      <c r="H26" s="120"/>
    </row>
    <row r="27" spans="1:8" ht="13.5" thickBot="1">
      <c r="A27" s="122"/>
      <c r="B27" s="123"/>
      <c r="C27" s="124"/>
      <c r="D27" s="124"/>
      <c r="E27" s="124"/>
      <c r="F27" s="124"/>
      <c r="G27" s="125"/>
      <c r="H27" s="126"/>
    </row>
    <row r="28" spans="1:8" ht="26.25" thickBot="1">
      <c r="A28" s="127" t="s">
        <v>2</v>
      </c>
      <c r="B28" s="128">
        <v>7522920</v>
      </c>
      <c r="C28" s="129">
        <f>+C20</f>
        <v>0</v>
      </c>
      <c r="D28" s="130">
        <v>1137200</v>
      </c>
      <c r="E28" s="129">
        <v>0</v>
      </c>
      <c r="F28" s="130">
        <f>+F20</f>
        <v>0</v>
      </c>
      <c r="G28" s="129">
        <v>0</v>
      </c>
      <c r="H28" s="131">
        <v>0</v>
      </c>
    </row>
    <row r="29" spans="1:8" ht="51.75" thickBot="1">
      <c r="A29" s="127" t="s">
        <v>117</v>
      </c>
      <c r="B29" s="434">
        <v>8660120</v>
      </c>
      <c r="C29" s="435"/>
      <c r="D29" s="435"/>
      <c r="E29" s="435"/>
      <c r="F29" s="435"/>
      <c r="G29" s="435"/>
      <c r="H29" s="436"/>
    </row>
    <row r="30" spans="1:8" ht="13.5" thickBot="1">
      <c r="A30" s="136"/>
      <c r="B30" s="136"/>
      <c r="C30" s="136"/>
      <c r="D30" s="137"/>
      <c r="E30" s="138"/>
      <c r="F30" s="98"/>
      <c r="G30" s="98"/>
      <c r="H30" s="98"/>
    </row>
    <row r="31" spans="1:8" ht="26.25" thickBot="1">
      <c r="A31" s="134" t="s">
        <v>111</v>
      </c>
      <c r="B31" s="437" t="s">
        <v>195</v>
      </c>
      <c r="C31" s="438"/>
      <c r="D31" s="438"/>
      <c r="E31" s="438"/>
      <c r="F31" s="438"/>
      <c r="G31" s="438"/>
      <c r="H31" s="439"/>
    </row>
    <row r="32" spans="1:8" ht="64.5" thickBot="1">
      <c r="A32" s="135" t="s">
        <v>112</v>
      </c>
      <c r="B32" s="106" t="s">
        <v>3</v>
      </c>
      <c r="C32" s="107" t="s">
        <v>4</v>
      </c>
      <c r="D32" s="107" t="s">
        <v>5</v>
      </c>
      <c r="E32" s="107" t="s">
        <v>6</v>
      </c>
      <c r="F32" s="107" t="s">
        <v>0</v>
      </c>
      <c r="G32" s="107" t="s">
        <v>8</v>
      </c>
      <c r="H32" s="108" t="s">
        <v>7</v>
      </c>
    </row>
    <row r="33" spans="1:8" ht="12.75">
      <c r="A33" s="109">
        <v>65</v>
      </c>
      <c r="B33" s="110"/>
      <c r="C33" s="111"/>
      <c r="D33" s="112">
        <v>1137200</v>
      </c>
      <c r="E33" s="113"/>
      <c r="F33" s="113"/>
      <c r="G33" s="114"/>
      <c r="H33" s="115"/>
    </row>
    <row r="34" spans="1:8" ht="12.75">
      <c r="A34" s="116">
        <v>66</v>
      </c>
      <c r="B34" s="117">
        <v>6085000</v>
      </c>
      <c r="C34" s="118"/>
      <c r="D34" s="118"/>
      <c r="E34" s="118"/>
      <c r="F34" s="118"/>
      <c r="G34" s="119"/>
      <c r="H34" s="120"/>
    </row>
    <row r="35" spans="1:8" ht="12.75">
      <c r="A35" s="116">
        <v>67</v>
      </c>
      <c r="B35" s="117">
        <v>1437920</v>
      </c>
      <c r="C35" s="118"/>
      <c r="D35" s="118"/>
      <c r="E35" s="118"/>
      <c r="F35" s="118"/>
      <c r="G35" s="119"/>
      <c r="H35" s="120"/>
    </row>
    <row r="36" spans="1:8" ht="12.75">
      <c r="A36" s="116">
        <v>92</v>
      </c>
      <c r="B36" s="117"/>
      <c r="C36" s="118"/>
      <c r="D36" s="118"/>
      <c r="E36" s="118"/>
      <c r="F36" s="118"/>
      <c r="G36" s="119"/>
      <c r="H36" s="120"/>
    </row>
    <row r="37" spans="1:8" ht="12.75">
      <c r="A37" s="121"/>
      <c r="B37" s="117"/>
      <c r="C37" s="118"/>
      <c r="D37" s="118"/>
      <c r="E37" s="118"/>
      <c r="F37" s="118"/>
      <c r="G37" s="119"/>
      <c r="H37" s="120"/>
    </row>
    <row r="38" spans="1:8" ht="13.5" thickBot="1">
      <c r="A38" s="122"/>
      <c r="B38" s="123"/>
      <c r="C38" s="124"/>
      <c r="D38" s="124"/>
      <c r="E38" s="124"/>
      <c r="F38" s="124"/>
      <c r="G38" s="125"/>
      <c r="H38" s="126"/>
    </row>
    <row r="39" spans="1:8" ht="26.25" thickBot="1">
      <c r="A39" s="127" t="s">
        <v>2</v>
      </c>
      <c r="B39" s="128">
        <v>7522920</v>
      </c>
      <c r="C39" s="129">
        <f>+C34</f>
        <v>0</v>
      </c>
      <c r="D39" s="130">
        <v>1137200</v>
      </c>
      <c r="E39" s="129">
        <v>0</v>
      </c>
      <c r="F39" s="130">
        <f>+F34</f>
        <v>0</v>
      </c>
      <c r="G39" s="129">
        <v>0</v>
      </c>
      <c r="H39" s="131">
        <v>0</v>
      </c>
    </row>
    <row r="40" spans="1:8" ht="51.75" thickBot="1">
      <c r="A40" s="127" t="s">
        <v>127</v>
      </c>
      <c r="B40" s="434">
        <v>8660120</v>
      </c>
      <c r="C40" s="435"/>
      <c r="D40" s="435"/>
      <c r="E40" s="435"/>
      <c r="F40" s="435"/>
      <c r="G40" s="435"/>
      <c r="H40" s="436"/>
    </row>
    <row r="41" spans="1:8" ht="12.75">
      <c r="A41" s="136"/>
      <c r="B41" s="136"/>
      <c r="C41" s="139"/>
      <c r="D41" s="137"/>
      <c r="E41" s="140"/>
      <c r="F41" s="98"/>
      <c r="G41" s="98"/>
      <c r="H41" s="98"/>
    </row>
    <row r="42" spans="1:8" ht="12.75">
      <c r="A42" s="136"/>
      <c r="B42" s="136"/>
      <c r="C42" s="139"/>
      <c r="D42" s="141"/>
      <c r="E42" s="142"/>
      <c r="F42" s="98"/>
      <c r="G42" s="98"/>
      <c r="H42" s="98"/>
    </row>
    <row r="43" spans="1:8" ht="12.75">
      <c r="A43" s="136"/>
      <c r="B43" s="136"/>
      <c r="C43" s="136"/>
      <c r="D43" s="143"/>
      <c r="E43" s="144"/>
      <c r="F43" s="98"/>
      <c r="G43" s="98"/>
      <c r="H43" s="98"/>
    </row>
    <row r="44" spans="1:8" ht="12.75">
      <c r="A44" s="136"/>
      <c r="B44" s="136"/>
      <c r="C44" s="136"/>
      <c r="D44" s="145"/>
      <c r="E44" s="146"/>
      <c r="F44" s="98"/>
      <c r="G44" s="98"/>
      <c r="H44" s="98"/>
    </row>
    <row r="45" spans="1:8" ht="12.75">
      <c r="A45" s="136"/>
      <c r="B45" s="136"/>
      <c r="C45" s="136"/>
      <c r="D45" s="137"/>
      <c r="E45" s="138"/>
      <c r="F45" s="98"/>
      <c r="G45" s="98"/>
      <c r="H45" s="98"/>
    </row>
    <row r="46" spans="1:8" ht="12.75">
      <c r="A46" s="136"/>
      <c r="B46" s="136"/>
      <c r="C46" s="139"/>
      <c r="D46" s="137"/>
      <c r="E46" s="147"/>
      <c r="F46" s="98"/>
      <c r="G46" s="98"/>
      <c r="H46" s="98"/>
    </row>
    <row r="47" spans="1:8" ht="12.75">
      <c r="A47" s="136"/>
      <c r="B47" s="136"/>
      <c r="C47" s="139"/>
      <c r="D47" s="137"/>
      <c r="E47" s="142"/>
      <c r="F47" s="98"/>
      <c r="G47" s="98"/>
      <c r="H47" s="98"/>
    </row>
    <row r="48" spans="1:8" ht="12.75">
      <c r="A48" s="136"/>
      <c r="B48" s="136"/>
      <c r="C48" s="136"/>
      <c r="D48" s="137"/>
      <c r="E48" s="138"/>
      <c r="F48" s="98"/>
      <c r="G48" s="98"/>
      <c r="H48" s="98"/>
    </row>
    <row r="49" spans="1:8" ht="12.75">
      <c r="A49" s="136"/>
      <c r="B49" s="136"/>
      <c r="C49" s="136"/>
      <c r="D49" s="137"/>
      <c r="E49" s="146"/>
      <c r="F49" s="98"/>
      <c r="G49" s="98"/>
      <c r="H49" s="98"/>
    </row>
    <row r="50" spans="1:8" ht="12.75">
      <c r="A50" s="136"/>
      <c r="B50" s="136"/>
      <c r="C50" s="136"/>
      <c r="D50" s="137"/>
      <c r="E50" s="138"/>
      <c r="F50" s="98"/>
      <c r="G50" s="98"/>
      <c r="H50" s="98"/>
    </row>
    <row r="51" spans="1:8" ht="12.75">
      <c r="A51" s="136"/>
      <c r="B51" s="136"/>
      <c r="C51" s="136"/>
      <c r="D51" s="137"/>
      <c r="E51" s="148"/>
      <c r="F51" s="98"/>
      <c r="G51" s="98"/>
      <c r="H51" s="98"/>
    </row>
    <row r="52" spans="1:8" ht="12.75">
      <c r="A52" s="136"/>
      <c r="B52" s="136"/>
      <c r="C52" s="136"/>
      <c r="D52" s="143"/>
      <c r="E52" s="144"/>
      <c r="F52" s="98"/>
      <c r="G52" s="98"/>
      <c r="H52" s="98"/>
    </row>
    <row r="53" spans="1:8" ht="12.75">
      <c r="A53" s="136"/>
      <c r="B53" s="139"/>
      <c r="C53" s="136"/>
      <c r="D53" s="143"/>
      <c r="E53" s="149"/>
      <c r="F53" s="98"/>
      <c r="G53" s="98"/>
      <c r="H53" s="98"/>
    </row>
    <row r="54" spans="1:8" ht="12.75">
      <c r="A54" s="136"/>
      <c r="B54" s="136"/>
      <c r="C54" s="139"/>
      <c r="D54" s="143"/>
      <c r="E54" s="150"/>
      <c r="F54" s="98"/>
      <c r="G54" s="98"/>
      <c r="H54" s="98"/>
    </row>
    <row r="55" spans="1:8" ht="12.75">
      <c r="A55" s="136"/>
      <c r="B55" s="136"/>
      <c r="C55" s="139"/>
      <c r="D55" s="145"/>
      <c r="E55" s="142"/>
      <c r="F55" s="98"/>
      <c r="G55" s="98"/>
      <c r="H55" s="98"/>
    </row>
    <row r="56" spans="1:8" ht="12.75">
      <c r="A56" s="136"/>
      <c r="B56" s="136"/>
      <c r="C56" s="136"/>
      <c r="D56" s="137"/>
      <c r="E56" s="138"/>
      <c r="F56" s="98"/>
      <c r="G56" s="98"/>
      <c r="H56" s="98"/>
    </row>
    <row r="57" spans="1:8" ht="12.75">
      <c r="A57" s="136"/>
      <c r="B57" s="139"/>
      <c r="C57" s="136"/>
      <c r="D57" s="137"/>
      <c r="E57" s="140"/>
      <c r="F57" s="98"/>
      <c r="G57" s="98"/>
      <c r="H57" s="98"/>
    </row>
    <row r="58" spans="1:8" ht="12.75">
      <c r="A58" s="136"/>
      <c r="B58" s="136"/>
      <c r="C58" s="139"/>
      <c r="D58" s="137"/>
      <c r="E58" s="149"/>
      <c r="F58" s="98"/>
      <c r="G58" s="98"/>
      <c r="H58" s="98"/>
    </row>
    <row r="59" spans="1:8" ht="12.75">
      <c r="A59" s="136"/>
      <c r="B59" s="136"/>
      <c r="C59" s="139"/>
      <c r="D59" s="145"/>
      <c r="E59" s="142"/>
      <c r="F59" s="98"/>
      <c r="G59" s="98"/>
      <c r="H59" s="98"/>
    </row>
    <row r="60" spans="1:8" ht="12.75">
      <c r="A60" s="136"/>
      <c r="B60" s="136"/>
      <c r="C60" s="136"/>
      <c r="D60" s="143"/>
      <c r="E60" s="138"/>
      <c r="F60" s="98"/>
      <c r="G60" s="98"/>
      <c r="H60" s="98"/>
    </row>
    <row r="61" spans="1:8" ht="12.75">
      <c r="A61" s="136"/>
      <c r="B61" s="136"/>
      <c r="C61" s="139"/>
      <c r="D61" s="143"/>
      <c r="E61" s="149"/>
      <c r="F61" s="98"/>
      <c r="G61" s="98"/>
      <c r="H61" s="98"/>
    </row>
    <row r="62" spans="1:8" ht="12.75">
      <c r="A62" s="136"/>
      <c r="B62" s="136"/>
      <c r="C62" s="136"/>
      <c r="D62" s="145"/>
      <c r="E62" s="148"/>
      <c r="F62" s="98"/>
      <c r="G62" s="98"/>
      <c r="H62" s="98"/>
    </row>
    <row r="63" spans="1:8" ht="12.75">
      <c r="A63" s="136"/>
      <c r="B63" s="136"/>
      <c r="C63" s="136"/>
      <c r="D63" s="137"/>
      <c r="E63" s="138"/>
      <c r="F63" s="98"/>
      <c r="G63" s="98"/>
      <c r="H63" s="98"/>
    </row>
    <row r="64" spans="1:8" ht="12.75">
      <c r="A64" s="136"/>
      <c r="B64" s="136"/>
      <c r="C64" s="136"/>
      <c r="D64" s="145"/>
      <c r="E64" s="142"/>
      <c r="F64" s="98"/>
      <c r="G64" s="98"/>
      <c r="H64" s="98"/>
    </row>
    <row r="65" spans="1:8" ht="12.75">
      <c r="A65" s="136"/>
      <c r="B65" s="136"/>
      <c r="C65" s="136"/>
      <c r="D65" s="137"/>
      <c r="E65" s="138"/>
      <c r="F65" s="98"/>
      <c r="G65" s="98"/>
      <c r="H65" s="98"/>
    </row>
    <row r="66" spans="1:8" ht="12.75">
      <c r="A66" s="136"/>
      <c r="B66" s="136"/>
      <c r="C66" s="136"/>
      <c r="D66" s="137"/>
      <c r="E66" s="138"/>
      <c r="F66" s="98"/>
      <c r="G66" s="98"/>
      <c r="H66" s="98"/>
    </row>
    <row r="67" spans="1:8" ht="12.75">
      <c r="A67" s="139"/>
      <c r="B67" s="136"/>
      <c r="C67" s="136"/>
      <c r="D67" s="151"/>
      <c r="E67" s="149"/>
      <c r="F67" s="98"/>
      <c r="G67" s="98"/>
      <c r="H67" s="98"/>
    </row>
    <row r="68" spans="1:8" ht="12.75">
      <c r="A68" s="136"/>
      <c r="B68" s="139"/>
      <c r="C68" s="139"/>
      <c r="D68" s="152"/>
      <c r="E68" s="149"/>
      <c r="F68" s="98"/>
      <c r="G68" s="98"/>
      <c r="H68" s="98"/>
    </row>
    <row r="69" spans="1:8" ht="12.75">
      <c r="A69" s="136"/>
      <c r="B69" s="139"/>
      <c r="C69" s="139"/>
      <c r="D69" s="152"/>
      <c r="E69" s="140"/>
      <c r="F69" s="98"/>
      <c r="G69" s="98"/>
      <c r="H69" s="98"/>
    </row>
    <row r="70" spans="1:8" ht="12.75">
      <c r="A70" s="136"/>
      <c r="B70" s="139"/>
      <c r="C70" s="139"/>
      <c r="D70" s="145"/>
      <c r="E70" s="146"/>
      <c r="F70" s="98"/>
      <c r="G70" s="98"/>
      <c r="H70" s="98"/>
    </row>
  </sheetData>
  <sheetProtection/>
  <mergeCells count="7">
    <mergeCell ref="B29:H29"/>
    <mergeCell ref="B31:H31"/>
    <mergeCell ref="B40:H40"/>
    <mergeCell ref="A1:H1"/>
    <mergeCell ref="B3:H3"/>
    <mergeCell ref="B15:H15"/>
    <mergeCell ref="B17:H17"/>
  </mergeCells>
  <printOptions/>
  <pageMargins left="0.75" right="0.75" top="1" bottom="1" header="0.5" footer="0.5"/>
  <pageSetup horizontalDpi="600" verticalDpi="600" orientation="landscape" paperSize="9" r:id="rId2"/>
  <rowBreaks count="2" manualBreakCount="2">
    <brk id="16" max="255" man="1"/>
    <brk id="3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8"/>
  <sheetViews>
    <sheetView tabSelected="1" zoomScalePageLayoutView="0" workbookViewId="0" topLeftCell="A1">
      <selection activeCell="O148" sqref="O148"/>
    </sheetView>
  </sheetViews>
  <sheetFormatPr defaultColWidth="9.140625" defaultRowHeight="12.75"/>
  <cols>
    <col min="1" max="1" width="10.8515625" style="10" customWidth="1"/>
    <col min="2" max="2" width="26.28125" style="10" customWidth="1"/>
    <col min="3" max="3" width="11.140625" style="10" customWidth="1"/>
    <col min="4" max="4" width="16.00390625" style="10" customWidth="1"/>
    <col min="5" max="5" width="15.421875" style="10" customWidth="1"/>
    <col min="6" max="6" width="11.28125" style="10" customWidth="1"/>
    <col min="7" max="7" width="9.140625" style="10" customWidth="1"/>
    <col min="8" max="8" width="2.28125" style="218" customWidth="1"/>
    <col min="9" max="10" width="9.140625" style="10" customWidth="1"/>
    <col min="11" max="11" width="5.57421875" style="218" customWidth="1"/>
    <col min="12" max="13" width="10.140625" style="10" customWidth="1"/>
    <col min="14" max="14" width="10.28125" style="10" customWidth="1"/>
    <col min="15" max="16384" width="9.140625" style="10" customWidth="1"/>
  </cols>
  <sheetData>
    <row r="1" spans="1:15" s="4" customFormat="1" ht="99" customHeight="1">
      <c r="A1" s="441" t="s">
        <v>165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2"/>
      <c r="M1" s="2"/>
      <c r="N1" s="2"/>
      <c r="O1" s="3"/>
    </row>
    <row r="2" spans="1:15" s="4" customFormat="1" ht="116.25" customHeight="1">
      <c r="A2" s="442" t="s">
        <v>29</v>
      </c>
      <c r="B2" s="442"/>
      <c r="C2" s="443" t="s">
        <v>190</v>
      </c>
      <c r="D2" s="444"/>
      <c r="E2" s="444"/>
      <c r="F2" s="444"/>
      <c r="G2" s="444"/>
      <c r="H2" s="217"/>
      <c r="I2" s="5"/>
      <c r="J2" s="5"/>
      <c r="K2" s="217"/>
      <c r="L2" s="5"/>
      <c r="M2" s="5"/>
      <c r="N2" s="5"/>
      <c r="O2" s="6"/>
    </row>
    <row r="3" spans="1:15" s="273" customFormat="1" ht="48" customHeight="1">
      <c r="A3" s="401" t="s">
        <v>151</v>
      </c>
      <c r="B3" s="402"/>
      <c r="C3" s="403"/>
      <c r="D3" s="403"/>
      <c r="E3" s="403"/>
      <c r="F3" s="404"/>
      <c r="G3" s="404"/>
      <c r="H3" s="305"/>
      <c r="I3" s="304"/>
      <c r="J3" s="304"/>
      <c r="K3" s="305"/>
      <c r="L3" s="306"/>
      <c r="M3" s="306"/>
      <c r="N3" s="272"/>
      <c r="O3" s="191"/>
    </row>
    <row r="4" spans="1:15" ht="33" customHeight="1">
      <c r="A4" s="399"/>
      <c r="B4" s="400"/>
      <c r="C4" s="398"/>
      <c r="D4" s="445" t="s">
        <v>3</v>
      </c>
      <c r="E4" s="446"/>
      <c r="F4" s="446"/>
      <c r="G4" s="447"/>
      <c r="H4" s="448"/>
      <c r="I4" s="449"/>
      <c r="J4" s="11"/>
      <c r="K4" s="244"/>
      <c r="L4" s="454" t="s">
        <v>96</v>
      </c>
      <c r="M4" s="455"/>
      <c r="N4" s="2"/>
      <c r="O4" s="3"/>
    </row>
    <row r="5" spans="1:15" ht="53.25" customHeight="1">
      <c r="A5" s="12" t="s">
        <v>30</v>
      </c>
      <c r="B5" s="13" t="s">
        <v>10</v>
      </c>
      <c r="C5" s="14" t="s">
        <v>168</v>
      </c>
      <c r="D5" s="14"/>
      <c r="E5" s="14" t="s">
        <v>31</v>
      </c>
      <c r="F5" s="14"/>
      <c r="G5" s="15"/>
      <c r="H5" s="219"/>
      <c r="I5" s="15"/>
      <c r="J5" s="16"/>
      <c r="K5" s="245"/>
      <c r="L5" s="14" t="s">
        <v>166</v>
      </c>
      <c r="M5" s="14" t="s">
        <v>167</v>
      </c>
      <c r="N5" s="17"/>
      <c r="O5" s="18"/>
    </row>
    <row r="6" spans="1:15" ht="13.5" thickBot="1">
      <c r="A6" s="19" t="s">
        <v>33</v>
      </c>
      <c r="B6" s="20" t="s">
        <v>34</v>
      </c>
      <c r="C6" s="20" t="s">
        <v>35</v>
      </c>
      <c r="D6" s="20" t="s">
        <v>36</v>
      </c>
      <c r="E6" s="20" t="s">
        <v>76</v>
      </c>
      <c r="F6" s="20" t="s">
        <v>79</v>
      </c>
      <c r="G6" s="20" t="s">
        <v>37</v>
      </c>
      <c r="H6" s="220" t="s">
        <v>38</v>
      </c>
      <c r="I6" s="20" t="s">
        <v>39</v>
      </c>
      <c r="J6" s="20" t="s">
        <v>40</v>
      </c>
      <c r="K6" s="220" t="s">
        <v>41</v>
      </c>
      <c r="L6" s="20" t="s">
        <v>42</v>
      </c>
      <c r="M6" s="20" t="s">
        <v>80</v>
      </c>
      <c r="N6" s="21"/>
      <c r="O6" s="22"/>
    </row>
    <row r="7" spans="1:15" s="26" customFormat="1" ht="21.75" customHeight="1" thickTop="1">
      <c r="A7" s="23">
        <v>31</v>
      </c>
      <c r="B7" s="1" t="s">
        <v>21</v>
      </c>
      <c r="C7" s="86">
        <f>SUM(C8+C9+C10)</f>
        <v>5975000</v>
      </c>
      <c r="D7" s="86">
        <f>SUM(D8+D9+D10)</f>
        <v>0</v>
      </c>
      <c r="E7" s="86">
        <f aca="true" t="shared" si="0" ref="E7:K7">SUM(E8+E9+E10)</f>
        <v>0</v>
      </c>
      <c r="F7" s="86">
        <f t="shared" si="0"/>
        <v>0</v>
      </c>
      <c r="G7" s="86">
        <f t="shared" si="0"/>
        <v>0</v>
      </c>
      <c r="H7" s="221">
        <f t="shared" si="0"/>
        <v>0</v>
      </c>
      <c r="I7" s="86">
        <f t="shared" si="0"/>
        <v>0</v>
      </c>
      <c r="J7" s="86">
        <f t="shared" si="0"/>
        <v>0</v>
      </c>
      <c r="K7" s="221">
        <f t="shared" si="0"/>
        <v>0</v>
      </c>
      <c r="L7" s="153">
        <v>5975000</v>
      </c>
      <c r="M7" s="153">
        <v>5975000</v>
      </c>
      <c r="N7" s="24"/>
      <c r="O7" s="25"/>
    </row>
    <row r="8" spans="1:15" s="26" customFormat="1" ht="16.5" customHeight="1">
      <c r="A8" s="27">
        <v>311</v>
      </c>
      <c r="B8" s="28" t="s">
        <v>28</v>
      </c>
      <c r="C8" s="87">
        <v>5015000</v>
      </c>
      <c r="D8" s="28"/>
      <c r="E8" s="28"/>
      <c r="F8" s="28"/>
      <c r="G8" s="28"/>
      <c r="H8" s="222"/>
      <c r="I8" s="28"/>
      <c r="J8" s="28"/>
      <c r="K8" s="222"/>
      <c r="L8" s="28"/>
      <c r="M8" s="28"/>
      <c r="N8" s="29"/>
      <c r="O8" s="30"/>
    </row>
    <row r="9" spans="1:15" s="26" customFormat="1" ht="16.5" customHeight="1">
      <c r="A9" s="27">
        <v>312</v>
      </c>
      <c r="B9" s="28" t="s">
        <v>11</v>
      </c>
      <c r="C9" s="87">
        <v>70000</v>
      </c>
      <c r="D9" s="28"/>
      <c r="E9" s="28"/>
      <c r="F9" s="28"/>
      <c r="G9" s="28"/>
      <c r="H9" s="222"/>
      <c r="I9" s="28"/>
      <c r="J9" s="28"/>
      <c r="K9" s="222"/>
      <c r="L9" s="28"/>
      <c r="M9" s="28"/>
      <c r="N9" s="29"/>
      <c r="O9" s="30"/>
    </row>
    <row r="10" spans="1:15" s="26" customFormat="1" ht="16.5" customHeight="1">
      <c r="A10" s="27">
        <v>313</v>
      </c>
      <c r="B10" s="28" t="s">
        <v>22</v>
      </c>
      <c r="C10" s="87">
        <v>890000</v>
      </c>
      <c r="D10" s="28"/>
      <c r="E10" s="28"/>
      <c r="F10" s="28"/>
      <c r="G10" s="28"/>
      <c r="H10" s="222"/>
      <c r="I10" s="28"/>
      <c r="J10" s="28"/>
      <c r="K10" s="222"/>
      <c r="L10" s="28"/>
      <c r="M10" s="28"/>
      <c r="N10" s="29"/>
      <c r="O10" s="30"/>
    </row>
    <row r="11" spans="1:15" s="26" customFormat="1" ht="21" customHeight="1">
      <c r="A11" s="31">
        <v>32</v>
      </c>
      <c r="B11" s="32" t="s">
        <v>12</v>
      </c>
      <c r="C11" s="88">
        <f>SUM(C12)</f>
        <v>110000</v>
      </c>
      <c r="D11" s="88">
        <f>SUM(D12)</f>
        <v>0</v>
      </c>
      <c r="E11" s="88">
        <f>SUM(E12)</f>
        <v>0</v>
      </c>
      <c r="F11" s="88">
        <f aca="true" t="shared" si="1" ref="F11:K11">SUM(F12)</f>
        <v>0</v>
      </c>
      <c r="G11" s="88">
        <f t="shared" si="1"/>
        <v>0</v>
      </c>
      <c r="H11" s="223">
        <f t="shared" si="1"/>
        <v>0</v>
      </c>
      <c r="I11" s="88">
        <f t="shared" si="1"/>
        <v>0</v>
      </c>
      <c r="J11" s="88">
        <f t="shared" si="1"/>
        <v>0</v>
      </c>
      <c r="K11" s="223">
        <f t="shared" si="1"/>
        <v>0</v>
      </c>
      <c r="L11" s="154">
        <v>110000</v>
      </c>
      <c r="M11" s="154">
        <v>110000</v>
      </c>
      <c r="N11" s="29"/>
      <c r="O11" s="30"/>
    </row>
    <row r="12" spans="1:15" s="26" customFormat="1" ht="13.5" customHeight="1">
      <c r="A12" s="27">
        <v>321</v>
      </c>
      <c r="B12" s="33" t="s">
        <v>23</v>
      </c>
      <c r="C12" s="87">
        <v>110000</v>
      </c>
      <c r="D12" s="28"/>
      <c r="E12" s="28"/>
      <c r="F12" s="28"/>
      <c r="G12" s="28"/>
      <c r="H12" s="222"/>
      <c r="I12" s="28"/>
      <c r="J12" s="28"/>
      <c r="K12" s="222"/>
      <c r="L12" s="28"/>
      <c r="M12" s="28"/>
      <c r="N12" s="29"/>
      <c r="O12" s="30"/>
    </row>
    <row r="13" spans="1:15" ht="49.5" customHeight="1">
      <c r="A13" s="34"/>
      <c r="B13" s="35" t="s">
        <v>77</v>
      </c>
      <c r="C13" s="89">
        <f aca="true" t="shared" si="2" ref="C13:M13">SUM(C7+C11)</f>
        <v>6085000</v>
      </c>
      <c r="D13" s="89">
        <f t="shared" si="2"/>
        <v>0</v>
      </c>
      <c r="E13" s="89">
        <f t="shared" si="2"/>
        <v>0</v>
      </c>
      <c r="F13" s="89">
        <f t="shared" si="2"/>
        <v>0</v>
      </c>
      <c r="G13" s="89">
        <f t="shared" si="2"/>
        <v>0</v>
      </c>
      <c r="H13" s="224">
        <f t="shared" si="2"/>
        <v>0</v>
      </c>
      <c r="I13" s="89">
        <f t="shared" si="2"/>
        <v>0</v>
      </c>
      <c r="J13" s="89">
        <f t="shared" si="2"/>
        <v>0</v>
      </c>
      <c r="K13" s="224">
        <f t="shared" si="2"/>
        <v>0</v>
      </c>
      <c r="L13" s="89">
        <f t="shared" si="2"/>
        <v>6085000</v>
      </c>
      <c r="M13" s="89">
        <f t="shared" si="2"/>
        <v>6085000</v>
      </c>
      <c r="N13" s="29"/>
      <c r="O13" s="30"/>
    </row>
    <row r="14" spans="1:15" s="192" customFormat="1" ht="42" customHeight="1">
      <c r="A14" s="274" t="s">
        <v>161</v>
      </c>
      <c r="B14" s="303"/>
      <c r="C14" s="303"/>
      <c r="D14" s="157"/>
      <c r="E14" s="157"/>
      <c r="F14" s="158"/>
      <c r="G14" s="159"/>
      <c r="H14" s="225"/>
      <c r="I14" s="159"/>
      <c r="J14" s="159"/>
      <c r="K14" s="246"/>
      <c r="L14" s="160"/>
      <c r="M14" s="160"/>
      <c r="N14" s="206"/>
      <c r="O14" s="207"/>
    </row>
    <row r="15" spans="1:15" s="192" customFormat="1" ht="36" customHeight="1">
      <c r="A15" s="200" t="s">
        <v>74</v>
      </c>
      <c r="B15" s="201"/>
      <c r="C15" s="202" t="s">
        <v>93</v>
      </c>
      <c r="D15" s="203" t="s">
        <v>143</v>
      </c>
      <c r="E15" s="204"/>
      <c r="F15" s="202"/>
      <c r="G15" s="450"/>
      <c r="H15" s="450"/>
      <c r="I15" s="450"/>
      <c r="J15" s="450"/>
      <c r="K15" s="247"/>
      <c r="L15" s="205"/>
      <c r="M15" s="188"/>
      <c r="N15" s="206"/>
      <c r="O15" s="207"/>
    </row>
    <row r="16" spans="1:12" s="192" customFormat="1" ht="28.5" customHeight="1">
      <c r="A16" s="200"/>
      <c r="B16" s="201"/>
      <c r="C16" s="213" t="s">
        <v>140</v>
      </c>
      <c r="D16" s="189"/>
      <c r="E16" s="393" t="s">
        <v>157</v>
      </c>
      <c r="F16" s="208"/>
      <c r="G16" s="209" t="s">
        <v>196</v>
      </c>
      <c r="H16" s="248"/>
      <c r="I16" s="188"/>
      <c r="J16" s="206"/>
      <c r="K16" s="206"/>
      <c r="L16" s="207"/>
    </row>
    <row r="17" spans="1:12" s="192" customFormat="1" ht="18" customHeight="1">
      <c r="A17" s="210" t="s">
        <v>142</v>
      </c>
      <c r="B17" s="211"/>
      <c r="C17" s="212">
        <v>263760</v>
      </c>
      <c r="D17" s="189"/>
      <c r="E17" s="391" t="s">
        <v>153</v>
      </c>
      <c r="F17" s="392">
        <v>544</v>
      </c>
      <c r="G17" s="209"/>
      <c r="H17" s="248"/>
      <c r="I17" s="188"/>
      <c r="J17" s="206"/>
      <c r="K17" s="206"/>
      <c r="L17" s="207"/>
    </row>
    <row r="18" spans="1:12" s="192" customFormat="1" ht="18" customHeight="1">
      <c r="A18" s="210" t="s">
        <v>137</v>
      </c>
      <c r="B18" s="211"/>
      <c r="C18" s="212">
        <v>210000</v>
      </c>
      <c r="D18" s="189"/>
      <c r="E18" s="391" t="s">
        <v>154</v>
      </c>
      <c r="F18" s="392">
        <v>24</v>
      </c>
      <c r="G18" s="209"/>
      <c r="H18" s="248"/>
      <c r="I18" s="188"/>
      <c r="J18" s="206"/>
      <c r="K18" s="206"/>
      <c r="L18" s="207"/>
    </row>
    <row r="19" spans="1:12" s="192" customFormat="1" ht="18" customHeight="1">
      <c r="A19" s="210" t="s">
        <v>138</v>
      </c>
      <c r="B19" s="211"/>
      <c r="C19" s="212">
        <v>1500</v>
      </c>
      <c r="D19" s="189"/>
      <c r="E19" s="391" t="s">
        <v>155</v>
      </c>
      <c r="F19" s="392"/>
      <c r="G19" s="209"/>
      <c r="H19" s="248"/>
      <c r="I19" s="188"/>
      <c r="J19" s="206"/>
      <c r="K19" s="206"/>
      <c r="L19" s="207"/>
    </row>
    <row r="20" spans="1:12" s="192" customFormat="1" ht="18" customHeight="1" thickBot="1">
      <c r="A20" s="210" t="s">
        <v>139</v>
      </c>
      <c r="B20" s="211"/>
      <c r="C20" s="212">
        <v>10000</v>
      </c>
      <c r="D20" s="189"/>
      <c r="E20" s="396" t="s">
        <v>156</v>
      </c>
      <c r="F20" s="397"/>
      <c r="G20" s="209"/>
      <c r="H20" s="248"/>
      <c r="I20" s="188"/>
      <c r="J20" s="206"/>
      <c r="K20" s="206"/>
      <c r="L20" s="207"/>
    </row>
    <row r="21" spans="1:12" s="192" customFormat="1" ht="35.25" customHeight="1" thickTop="1">
      <c r="A21" s="214" t="s">
        <v>141</v>
      </c>
      <c r="B21" s="215"/>
      <c r="C21" s="216">
        <f>SUM(C17:C20)</f>
        <v>485260</v>
      </c>
      <c r="D21" s="189"/>
      <c r="E21" s="394" t="s">
        <v>158</v>
      </c>
      <c r="F21" s="395">
        <f>SUM(F17*20+F18*300+F19*700+F20*1500+3900)*12</f>
        <v>263760</v>
      </c>
      <c r="G21" s="209"/>
      <c r="H21" s="248"/>
      <c r="I21" s="188"/>
      <c r="J21" s="188"/>
      <c r="K21" s="206"/>
      <c r="L21" s="207"/>
    </row>
    <row r="22" spans="1:15" s="192" customFormat="1" ht="45" customHeight="1">
      <c r="A22" s="38"/>
      <c r="B22" s="39"/>
      <c r="C22" s="37"/>
      <c r="D22" s="451" t="s">
        <v>3</v>
      </c>
      <c r="E22" s="451"/>
      <c r="F22" s="9"/>
      <c r="G22" s="444"/>
      <c r="H22" s="444"/>
      <c r="I22" s="444"/>
      <c r="J22" s="444"/>
      <c r="K22" s="248"/>
      <c r="L22" s="453" t="s">
        <v>96</v>
      </c>
      <c r="M22" s="453"/>
      <c r="N22" s="206"/>
      <c r="O22" s="207"/>
    </row>
    <row r="23" spans="1:15" s="192" customFormat="1" ht="25.5" customHeight="1">
      <c r="A23" s="12" t="s">
        <v>30</v>
      </c>
      <c r="B23" s="13" t="s">
        <v>10</v>
      </c>
      <c r="C23" s="14" t="s">
        <v>168</v>
      </c>
      <c r="D23" s="14" t="s">
        <v>78</v>
      </c>
      <c r="E23" s="14" t="s">
        <v>31</v>
      </c>
      <c r="F23" s="14" t="s">
        <v>4</v>
      </c>
      <c r="G23" s="14" t="s">
        <v>5</v>
      </c>
      <c r="H23" s="219" t="s">
        <v>6</v>
      </c>
      <c r="I23" s="15" t="s">
        <v>9</v>
      </c>
      <c r="J23" s="16" t="s">
        <v>32</v>
      </c>
      <c r="K23" s="219" t="s">
        <v>7</v>
      </c>
      <c r="L23" s="14" t="s">
        <v>166</v>
      </c>
      <c r="M23" s="14" t="s">
        <v>167</v>
      </c>
      <c r="N23" s="206"/>
      <c r="O23" s="207"/>
    </row>
    <row r="24" spans="1:15" s="192" customFormat="1" ht="18" customHeight="1" thickBot="1">
      <c r="A24" s="42">
        <v>1</v>
      </c>
      <c r="B24" s="42" t="s">
        <v>34</v>
      </c>
      <c r="C24" s="42" t="s">
        <v>35</v>
      </c>
      <c r="D24" s="42" t="s">
        <v>36</v>
      </c>
      <c r="E24" s="42" t="s">
        <v>76</v>
      </c>
      <c r="F24" s="42" t="s">
        <v>79</v>
      </c>
      <c r="G24" s="42" t="s">
        <v>37</v>
      </c>
      <c r="H24" s="266" t="s">
        <v>38</v>
      </c>
      <c r="I24" s="42" t="s">
        <v>39</v>
      </c>
      <c r="J24" s="42" t="s">
        <v>40</v>
      </c>
      <c r="K24" s="42" t="s">
        <v>41</v>
      </c>
      <c r="L24" s="42" t="s">
        <v>42</v>
      </c>
      <c r="M24" s="42" t="s">
        <v>80</v>
      </c>
      <c r="N24" s="206"/>
      <c r="O24" s="207"/>
    </row>
    <row r="25" spans="1:15" ht="25.5" customHeight="1" thickTop="1">
      <c r="A25" s="43">
        <v>32</v>
      </c>
      <c r="B25" s="44" t="s">
        <v>12</v>
      </c>
      <c r="C25" s="90">
        <f>SUM(C26+C30+C40+C54)</f>
        <v>485260</v>
      </c>
      <c r="D25" s="90">
        <v>485260</v>
      </c>
      <c r="E25" s="90">
        <f aca="true" t="shared" si="3" ref="E25:K25">SUM(E26+E30+E40+E54)</f>
        <v>0</v>
      </c>
      <c r="F25" s="90">
        <f t="shared" si="3"/>
        <v>0</v>
      </c>
      <c r="G25" s="90">
        <f t="shared" si="3"/>
        <v>0</v>
      </c>
      <c r="H25" s="226">
        <f t="shared" si="3"/>
        <v>0</v>
      </c>
      <c r="I25" s="90">
        <f t="shared" si="3"/>
        <v>0</v>
      </c>
      <c r="J25" s="90">
        <f t="shared" si="3"/>
        <v>0</v>
      </c>
      <c r="K25" s="226">
        <f t="shared" si="3"/>
        <v>0</v>
      </c>
      <c r="L25" s="154">
        <v>513760</v>
      </c>
      <c r="M25" s="154">
        <v>513760</v>
      </c>
      <c r="N25" s="29"/>
      <c r="O25" s="30"/>
    </row>
    <row r="26" spans="1:15" s="192" customFormat="1" ht="24.75" customHeight="1">
      <c r="A26" s="48">
        <v>321</v>
      </c>
      <c r="B26" s="49" t="s">
        <v>23</v>
      </c>
      <c r="C26" s="88">
        <f>SUM(C27+C28+C29)</f>
        <v>30500</v>
      </c>
      <c r="D26" s="88">
        <v>30500</v>
      </c>
      <c r="E26" s="88">
        <f aca="true" t="shared" si="4" ref="E26:K26">SUM(E27+E28)</f>
        <v>0</v>
      </c>
      <c r="F26" s="88">
        <f t="shared" si="4"/>
        <v>0</v>
      </c>
      <c r="G26" s="88">
        <f t="shared" si="4"/>
        <v>0</v>
      </c>
      <c r="H26" s="223">
        <f t="shared" si="4"/>
        <v>0</v>
      </c>
      <c r="I26" s="88">
        <f t="shared" si="4"/>
        <v>0</v>
      </c>
      <c r="J26" s="88">
        <f t="shared" si="4"/>
        <v>0</v>
      </c>
      <c r="K26" s="223">
        <f t="shared" si="4"/>
        <v>0</v>
      </c>
      <c r="L26" s="174"/>
      <c r="M26" s="174"/>
      <c r="N26" s="206"/>
      <c r="O26" s="207"/>
    </row>
    <row r="27" spans="1:14" s="192" customFormat="1" ht="14.25" customHeight="1">
      <c r="A27" s="52">
        <v>3211</v>
      </c>
      <c r="B27" s="53" t="s">
        <v>43</v>
      </c>
      <c r="C27" s="87">
        <v>26500</v>
      </c>
      <c r="D27" s="54">
        <v>26500</v>
      </c>
      <c r="E27" s="54"/>
      <c r="F27" s="54"/>
      <c r="G27" s="54"/>
      <c r="H27" s="227"/>
      <c r="I27" s="54"/>
      <c r="J27" s="54"/>
      <c r="K27" s="227"/>
      <c r="L27" s="175"/>
      <c r="M27" s="175"/>
      <c r="N27" s="207"/>
    </row>
    <row r="28" spans="1:14" s="192" customFormat="1" ht="10.5" customHeight="1">
      <c r="A28" s="56">
        <v>3213</v>
      </c>
      <c r="B28" s="57" t="s">
        <v>44</v>
      </c>
      <c r="C28" s="87">
        <v>4000</v>
      </c>
      <c r="D28" s="57">
        <v>4000</v>
      </c>
      <c r="E28" s="57"/>
      <c r="F28" s="57"/>
      <c r="G28" s="57"/>
      <c r="H28" s="228"/>
      <c r="I28" s="57"/>
      <c r="J28" s="57"/>
      <c r="K28" s="228"/>
      <c r="L28" s="176"/>
      <c r="M28" s="176"/>
      <c r="N28" s="207"/>
    </row>
    <row r="29" spans="1:14" s="192" customFormat="1" ht="10.5" customHeight="1">
      <c r="A29" s="56">
        <v>3214</v>
      </c>
      <c r="B29" s="57" t="s">
        <v>130</v>
      </c>
      <c r="C29" s="87">
        <f>SUM(D29+E29+F29+G29+H29+I29+J29+K29)</f>
        <v>0</v>
      </c>
      <c r="D29" s="57"/>
      <c r="E29" s="57"/>
      <c r="F29" s="57"/>
      <c r="G29" s="57"/>
      <c r="H29" s="228"/>
      <c r="I29" s="57"/>
      <c r="J29" s="57"/>
      <c r="K29" s="228"/>
      <c r="L29" s="176"/>
      <c r="M29" s="176"/>
      <c r="N29" s="207"/>
    </row>
    <row r="30" spans="1:14" s="192" customFormat="1" ht="10.5" customHeight="1">
      <c r="A30" s="59">
        <v>322</v>
      </c>
      <c r="B30" s="60" t="s">
        <v>24</v>
      </c>
      <c r="C30" s="91">
        <v>320260</v>
      </c>
      <c r="D30" s="91">
        <v>320260</v>
      </c>
      <c r="E30" s="91">
        <f aca="true" t="shared" si="5" ref="E30:K30">SUM(E31+E32+E33+E37+E38+E39)</f>
        <v>0</v>
      </c>
      <c r="F30" s="91">
        <f t="shared" si="5"/>
        <v>0</v>
      </c>
      <c r="G30" s="91">
        <f t="shared" si="5"/>
        <v>0</v>
      </c>
      <c r="H30" s="229">
        <f t="shared" si="5"/>
        <v>0</v>
      </c>
      <c r="I30" s="91">
        <f t="shared" si="5"/>
        <v>0</v>
      </c>
      <c r="J30" s="91">
        <f t="shared" si="5"/>
        <v>0</v>
      </c>
      <c r="K30" s="229">
        <f t="shared" si="5"/>
        <v>0</v>
      </c>
      <c r="L30" s="177"/>
      <c r="M30" s="177"/>
      <c r="N30" s="207"/>
    </row>
    <row r="31" spans="1:14" s="192" customFormat="1" ht="10.5" customHeight="1">
      <c r="A31" s="52">
        <v>3221</v>
      </c>
      <c r="B31" s="53" t="s">
        <v>45</v>
      </c>
      <c r="C31" s="87">
        <v>110260</v>
      </c>
      <c r="D31" s="53">
        <v>110260</v>
      </c>
      <c r="E31" s="53"/>
      <c r="F31" s="53"/>
      <c r="G31" s="53"/>
      <c r="H31" s="230"/>
      <c r="I31" s="53"/>
      <c r="J31" s="53"/>
      <c r="K31" s="230"/>
      <c r="L31" s="178"/>
      <c r="M31" s="178"/>
      <c r="N31" s="207"/>
    </row>
    <row r="32" spans="1:15" s="192" customFormat="1" ht="10.5" customHeight="1">
      <c r="A32" s="52">
        <v>3222</v>
      </c>
      <c r="B32" s="53" t="s">
        <v>46</v>
      </c>
      <c r="C32" s="87">
        <f aca="true" t="shared" si="6" ref="C32:C38">SUM(D32+E32+F32+G32+H32+I32+J32+K32)</f>
        <v>0</v>
      </c>
      <c r="D32" s="53"/>
      <c r="E32" s="53"/>
      <c r="F32" s="53"/>
      <c r="G32" s="53"/>
      <c r="H32" s="230"/>
      <c r="I32" s="53"/>
      <c r="J32" s="53"/>
      <c r="K32" s="230"/>
      <c r="L32" s="178"/>
      <c r="M32" s="178"/>
      <c r="N32" s="206"/>
      <c r="O32" s="207"/>
    </row>
    <row r="33" spans="1:15" ht="15" customHeight="1">
      <c r="A33" s="161">
        <v>3223</v>
      </c>
      <c r="B33" s="167" t="s">
        <v>82</v>
      </c>
      <c r="C33" s="167">
        <v>210000</v>
      </c>
      <c r="D33" s="167">
        <f>SUM(D34+D35+D36)</f>
        <v>210000</v>
      </c>
      <c r="E33" s="167">
        <f aca="true" t="shared" si="7" ref="E33:K33">SUM(E34+E35+E36)</f>
        <v>0</v>
      </c>
      <c r="F33" s="167">
        <f t="shared" si="7"/>
        <v>0</v>
      </c>
      <c r="G33" s="167">
        <f t="shared" si="7"/>
        <v>0</v>
      </c>
      <c r="H33" s="231">
        <f t="shared" si="7"/>
        <v>0</v>
      </c>
      <c r="I33" s="167">
        <f t="shared" si="7"/>
        <v>0</v>
      </c>
      <c r="J33" s="167">
        <f t="shared" si="7"/>
        <v>0</v>
      </c>
      <c r="K33" s="231">
        <f t="shared" si="7"/>
        <v>0</v>
      </c>
      <c r="L33" s="179"/>
      <c r="M33" s="179"/>
      <c r="N33" s="29"/>
      <c r="O33" s="30"/>
    </row>
    <row r="34" spans="1:15" s="41" customFormat="1" ht="18" customHeight="1">
      <c r="A34" s="169">
        <v>32231</v>
      </c>
      <c r="B34" s="170" t="s">
        <v>47</v>
      </c>
      <c r="C34" s="171">
        <v>150000</v>
      </c>
      <c r="D34" s="170">
        <v>150000</v>
      </c>
      <c r="E34" s="170"/>
      <c r="F34" s="170"/>
      <c r="G34" s="170"/>
      <c r="H34" s="232"/>
      <c r="I34" s="170"/>
      <c r="J34" s="170"/>
      <c r="K34" s="232"/>
      <c r="L34" s="165"/>
      <c r="M34" s="165"/>
      <c r="N34" s="36"/>
      <c r="O34" s="40"/>
    </row>
    <row r="35" spans="1:15" s="253" customFormat="1" ht="15" customHeight="1">
      <c r="A35" s="387">
        <v>32234</v>
      </c>
      <c r="B35" s="388" t="s">
        <v>131</v>
      </c>
      <c r="C35" s="389">
        <f t="shared" si="6"/>
        <v>0</v>
      </c>
      <c r="D35" s="388"/>
      <c r="E35" s="388"/>
      <c r="F35" s="388"/>
      <c r="G35" s="388"/>
      <c r="H35" s="390"/>
      <c r="I35" s="388"/>
      <c r="J35" s="388"/>
      <c r="K35" s="390"/>
      <c r="L35" s="165"/>
      <c r="M35" s="165"/>
      <c r="N35" s="251"/>
      <c r="O35" s="252"/>
    </row>
    <row r="36" spans="1:15" s="47" customFormat="1" ht="27" customHeight="1">
      <c r="A36" s="169">
        <v>32239</v>
      </c>
      <c r="B36" s="170" t="s">
        <v>132</v>
      </c>
      <c r="C36" s="171">
        <v>60000</v>
      </c>
      <c r="D36" s="170">
        <v>60000</v>
      </c>
      <c r="E36" s="170"/>
      <c r="F36" s="170"/>
      <c r="G36" s="170"/>
      <c r="H36" s="232"/>
      <c r="I36" s="170"/>
      <c r="J36" s="170"/>
      <c r="K36" s="232"/>
      <c r="L36" s="165"/>
      <c r="M36" s="165"/>
      <c r="N36" s="45"/>
      <c r="O36" s="46"/>
    </row>
    <row r="37" spans="1:15" s="8" customFormat="1" ht="19.5" customHeight="1">
      <c r="A37" s="52">
        <v>3224</v>
      </c>
      <c r="B37" s="53" t="s">
        <v>83</v>
      </c>
      <c r="C37" s="87">
        <f t="shared" si="6"/>
        <v>0</v>
      </c>
      <c r="D37" s="53"/>
      <c r="E37" s="53"/>
      <c r="F37" s="53"/>
      <c r="G37" s="53"/>
      <c r="H37" s="230"/>
      <c r="I37" s="53"/>
      <c r="J37" s="53"/>
      <c r="K37" s="230"/>
      <c r="L37" s="178"/>
      <c r="M37" s="178"/>
      <c r="N37" s="50"/>
      <c r="O37" s="51"/>
    </row>
    <row r="38" spans="1:15" ht="12.75">
      <c r="A38" s="52">
        <v>3225</v>
      </c>
      <c r="B38" s="53" t="s">
        <v>13</v>
      </c>
      <c r="C38" s="87">
        <f t="shared" si="6"/>
        <v>0</v>
      </c>
      <c r="D38" s="53"/>
      <c r="E38" s="53"/>
      <c r="F38" s="53"/>
      <c r="G38" s="53"/>
      <c r="H38" s="230"/>
      <c r="I38" s="53"/>
      <c r="J38" s="53"/>
      <c r="K38" s="230"/>
      <c r="L38" s="178"/>
      <c r="M38" s="178"/>
      <c r="N38" s="55"/>
      <c r="O38" s="7"/>
    </row>
    <row r="39" spans="1:15" ht="13.5" customHeight="1">
      <c r="A39" s="52">
        <v>3227</v>
      </c>
      <c r="B39" s="53" t="s">
        <v>81</v>
      </c>
      <c r="C39" s="87">
        <v>2000</v>
      </c>
      <c r="D39" s="53">
        <v>2000</v>
      </c>
      <c r="E39" s="53"/>
      <c r="F39" s="53"/>
      <c r="G39" s="53"/>
      <c r="H39" s="230"/>
      <c r="I39" s="53"/>
      <c r="J39" s="53"/>
      <c r="K39" s="230"/>
      <c r="L39" s="178"/>
      <c r="M39" s="178"/>
      <c r="N39" s="58"/>
      <c r="O39" s="58"/>
    </row>
    <row r="40" spans="1:15" ht="13.5" customHeight="1">
      <c r="A40" s="62">
        <v>323</v>
      </c>
      <c r="B40" s="32" t="s">
        <v>25</v>
      </c>
      <c r="C40" s="88">
        <v>134500</v>
      </c>
      <c r="D40" s="88">
        <v>134500</v>
      </c>
      <c r="E40" s="88">
        <f aca="true" t="shared" si="8" ref="E40:K40">SUM(E41+E46+E47+E48+E49+E50+E51+E52+E53)</f>
        <v>0</v>
      </c>
      <c r="F40" s="88">
        <f t="shared" si="8"/>
        <v>0</v>
      </c>
      <c r="G40" s="88">
        <f t="shared" si="8"/>
        <v>0</v>
      </c>
      <c r="H40" s="223">
        <f t="shared" si="8"/>
        <v>0</v>
      </c>
      <c r="I40" s="88">
        <f t="shared" si="8"/>
        <v>0</v>
      </c>
      <c r="J40" s="88">
        <f t="shared" si="8"/>
        <v>0</v>
      </c>
      <c r="K40" s="223">
        <f t="shared" si="8"/>
        <v>0</v>
      </c>
      <c r="L40" s="174"/>
      <c r="M40" s="174"/>
      <c r="N40" s="58"/>
      <c r="O40" s="58"/>
    </row>
    <row r="41" spans="1:15" s="8" customFormat="1" ht="18" customHeight="1">
      <c r="A41" s="166">
        <v>3231</v>
      </c>
      <c r="B41" s="167" t="s">
        <v>48</v>
      </c>
      <c r="C41" s="168">
        <v>31000</v>
      </c>
      <c r="D41" s="167">
        <v>31000</v>
      </c>
      <c r="E41" s="167">
        <f aca="true" t="shared" si="9" ref="E41:K41">SUM(E42+E43+E44+E45)</f>
        <v>0</v>
      </c>
      <c r="F41" s="167">
        <f t="shared" si="9"/>
        <v>0</v>
      </c>
      <c r="G41" s="167">
        <f t="shared" si="9"/>
        <v>0</v>
      </c>
      <c r="H41" s="231">
        <f t="shared" si="9"/>
        <v>0</v>
      </c>
      <c r="I41" s="167">
        <f t="shared" si="9"/>
        <v>0</v>
      </c>
      <c r="J41" s="167">
        <f t="shared" si="9"/>
        <v>0</v>
      </c>
      <c r="K41" s="231">
        <f t="shared" si="9"/>
        <v>0</v>
      </c>
      <c r="L41" s="179"/>
      <c r="M41" s="179"/>
      <c r="N41" s="61"/>
      <c r="O41" s="61"/>
    </row>
    <row r="42" spans="1:15" ht="14.25" customHeight="1">
      <c r="A42" s="172">
        <v>32311</v>
      </c>
      <c r="B42" s="171" t="s">
        <v>133</v>
      </c>
      <c r="C42" s="173">
        <v>22000</v>
      </c>
      <c r="D42" s="171">
        <v>22000</v>
      </c>
      <c r="E42" s="171"/>
      <c r="F42" s="171"/>
      <c r="G42" s="171"/>
      <c r="H42" s="233"/>
      <c r="I42" s="171"/>
      <c r="J42" s="171"/>
      <c r="K42" s="233"/>
      <c r="L42" s="179"/>
      <c r="M42" s="179"/>
      <c r="N42" s="25"/>
      <c r="O42" s="25"/>
    </row>
    <row r="43" spans="1:15" ht="14.25" customHeight="1">
      <c r="A43" s="172">
        <v>32312</v>
      </c>
      <c r="B43" s="171" t="s">
        <v>134</v>
      </c>
      <c r="C43" s="173">
        <f>SUM(D43+E43+F43+G43+H43+I43+J43+K43)</f>
        <v>0</v>
      </c>
      <c r="D43" s="171"/>
      <c r="E43" s="171"/>
      <c r="F43" s="171"/>
      <c r="G43" s="171"/>
      <c r="H43" s="233"/>
      <c r="I43" s="171"/>
      <c r="J43" s="171"/>
      <c r="K43" s="233"/>
      <c r="L43" s="179"/>
      <c r="M43" s="179"/>
      <c r="N43" s="61"/>
      <c r="O43" s="61"/>
    </row>
    <row r="44" spans="1:15" s="84" customFormat="1" ht="14.25" customHeight="1">
      <c r="A44" s="172">
        <v>32313</v>
      </c>
      <c r="B44" s="171" t="s">
        <v>135</v>
      </c>
      <c r="C44" s="173">
        <v>4000</v>
      </c>
      <c r="D44" s="171">
        <v>4000</v>
      </c>
      <c r="E44" s="171"/>
      <c r="F44" s="171"/>
      <c r="G44" s="171"/>
      <c r="H44" s="233"/>
      <c r="I44" s="171"/>
      <c r="J44" s="171"/>
      <c r="K44" s="233"/>
      <c r="L44" s="179"/>
      <c r="M44" s="179"/>
      <c r="N44" s="164"/>
      <c r="O44" s="164"/>
    </row>
    <row r="45" spans="1:15" s="84" customFormat="1" ht="14.25" customHeight="1">
      <c r="A45" s="172">
        <v>32319</v>
      </c>
      <c r="B45" s="171" t="s">
        <v>136</v>
      </c>
      <c r="C45" s="173">
        <v>1500</v>
      </c>
      <c r="D45" s="171">
        <v>1500</v>
      </c>
      <c r="E45" s="171"/>
      <c r="F45" s="171"/>
      <c r="G45" s="171"/>
      <c r="H45" s="233"/>
      <c r="I45" s="171"/>
      <c r="J45" s="171"/>
      <c r="K45" s="233"/>
      <c r="L45" s="179"/>
      <c r="M45" s="179"/>
      <c r="N45" s="164"/>
      <c r="O45" s="164"/>
    </row>
    <row r="46" spans="1:15" s="84" customFormat="1" ht="14.25" customHeight="1">
      <c r="A46" s="161">
        <v>3232</v>
      </c>
      <c r="B46" s="162" t="s">
        <v>49</v>
      </c>
      <c r="C46" s="163">
        <v>19000</v>
      </c>
      <c r="D46" s="162">
        <v>19000</v>
      </c>
      <c r="E46" s="162"/>
      <c r="F46" s="162"/>
      <c r="G46" s="162"/>
      <c r="H46" s="234"/>
      <c r="I46" s="162"/>
      <c r="J46" s="162"/>
      <c r="K46" s="234"/>
      <c r="L46" s="178"/>
      <c r="M46" s="178"/>
      <c r="N46" s="164"/>
      <c r="O46" s="164"/>
    </row>
    <row r="47" spans="1:15" s="84" customFormat="1" ht="19.5" customHeight="1">
      <c r="A47" s="52">
        <v>3233</v>
      </c>
      <c r="B47" s="53" t="s">
        <v>50</v>
      </c>
      <c r="C47" s="87"/>
      <c r="D47" s="53"/>
      <c r="E47" s="53"/>
      <c r="F47" s="53"/>
      <c r="G47" s="53"/>
      <c r="H47" s="230"/>
      <c r="I47" s="53"/>
      <c r="J47" s="53"/>
      <c r="K47" s="230"/>
      <c r="L47" s="178"/>
      <c r="M47" s="178"/>
      <c r="N47" s="164"/>
      <c r="O47" s="164"/>
    </row>
    <row r="48" spans="1:15" ht="14.25" customHeight="1">
      <c r="A48" s="52">
        <v>3234</v>
      </c>
      <c r="B48" s="53" t="s">
        <v>14</v>
      </c>
      <c r="C48" s="87">
        <v>56000</v>
      </c>
      <c r="D48" s="53">
        <v>56000</v>
      </c>
      <c r="E48" s="53"/>
      <c r="F48" s="53"/>
      <c r="G48" s="53"/>
      <c r="H48" s="230"/>
      <c r="I48" s="53"/>
      <c r="J48" s="53"/>
      <c r="K48" s="230"/>
      <c r="L48" s="178"/>
      <c r="M48" s="178"/>
      <c r="N48" s="61"/>
      <c r="O48" s="61"/>
    </row>
    <row r="49" spans="1:15" ht="14.25" customHeight="1">
      <c r="A49" s="52">
        <v>3235</v>
      </c>
      <c r="B49" s="53" t="s">
        <v>15</v>
      </c>
      <c r="C49" s="87">
        <f>SUM(D49+E49+F49+G49+H49+I49+J49+K49)</f>
        <v>0</v>
      </c>
      <c r="D49" s="53"/>
      <c r="E49" s="53"/>
      <c r="F49" s="53"/>
      <c r="G49" s="53"/>
      <c r="H49" s="230"/>
      <c r="I49" s="53"/>
      <c r="J49" s="53"/>
      <c r="K49" s="230"/>
      <c r="L49" s="178"/>
      <c r="M49" s="178"/>
      <c r="N49" s="61"/>
      <c r="O49" s="61"/>
    </row>
    <row r="50" spans="1:15" ht="14.25" customHeight="1">
      <c r="A50" s="161">
        <v>3236</v>
      </c>
      <c r="B50" s="162" t="s">
        <v>51</v>
      </c>
      <c r="C50" s="163">
        <v>10000</v>
      </c>
      <c r="D50" s="162">
        <v>10000</v>
      </c>
      <c r="E50" s="162"/>
      <c r="F50" s="162"/>
      <c r="G50" s="162"/>
      <c r="H50" s="234"/>
      <c r="I50" s="162"/>
      <c r="J50" s="162"/>
      <c r="K50" s="234"/>
      <c r="L50" s="178"/>
      <c r="M50" s="178"/>
      <c r="N50" s="61"/>
      <c r="O50" s="61"/>
    </row>
    <row r="51" spans="1:15" s="8" customFormat="1" ht="21.75" customHeight="1">
      <c r="A51" s="52">
        <v>3237</v>
      </c>
      <c r="B51" s="53" t="s">
        <v>52</v>
      </c>
      <c r="C51" s="87">
        <f>SUM(D51+E51+F51+G51+H51+I51+J51+K51)</f>
        <v>0</v>
      </c>
      <c r="D51" s="53"/>
      <c r="E51" s="53"/>
      <c r="F51" s="53"/>
      <c r="G51" s="53"/>
      <c r="H51" s="230"/>
      <c r="I51" s="53"/>
      <c r="J51" s="53"/>
      <c r="K51" s="230"/>
      <c r="L51" s="178"/>
      <c r="M51" s="178"/>
      <c r="N51" s="61"/>
      <c r="O51" s="61"/>
    </row>
    <row r="52" spans="1:15" ht="19.5" customHeight="1">
      <c r="A52" s="52">
        <v>3238</v>
      </c>
      <c r="B52" s="53" t="s">
        <v>16</v>
      </c>
      <c r="C52" s="87">
        <v>17000</v>
      </c>
      <c r="D52" s="53">
        <v>17000</v>
      </c>
      <c r="E52" s="53"/>
      <c r="F52" s="53"/>
      <c r="G52" s="53"/>
      <c r="H52" s="230"/>
      <c r="I52" s="53"/>
      <c r="J52" s="53"/>
      <c r="K52" s="230"/>
      <c r="L52" s="178"/>
      <c r="M52" s="178"/>
      <c r="N52" s="61"/>
      <c r="O52" s="61"/>
    </row>
    <row r="53" spans="1:15" ht="14.25" customHeight="1">
      <c r="A53" s="52">
        <v>3239</v>
      </c>
      <c r="B53" s="53" t="s">
        <v>17</v>
      </c>
      <c r="C53" s="87">
        <f>SUM(D53+E53+F53+G53+H53+I53+J53+K53)</f>
        <v>0</v>
      </c>
      <c r="D53" s="53"/>
      <c r="E53" s="53"/>
      <c r="F53" s="53"/>
      <c r="G53" s="53"/>
      <c r="H53" s="230"/>
      <c r="I53" s="53"/>
      <c r="J53" s="53"/>
      <c r="K53" s="230"/>
      <c r="L53" s="178"/>
      <c r="M53" s="178"/>
      <c r="N53" s="61"/>
      <c r="O53" s="61"/>
    </row>
    <row r="54" spans="1:15" ht="14.25" customHeight="1">
      <c r="A54" s="62">
        <v>329</v>
      </c>
      <c r="B54" s="32" t="s">
        <v>26</v>
      </c>
      <c r="C54" s="88">
        <f>SUM(D54+E54+F54+G54+H54+I54+J54+K54)</f>
        <v>0</v>
      </c>
      <c r="D54" s="32"/>
      <c r="E54" s="32"/>
      <c r="F54" s="32"/>
      <c r="G54" s="32"/>
      <c r="H54" s="235"/>
      <c r="I54" s="32"/>
      <c r="J54" s="32"/>
      <c r="K54" s="235"/>
      <c r="L54" s="180"/>
      <c r="M54" s="180"/>
      <c r="N54" s="61"/>
      <c r="O54" s="61"/>
    </row>
    <row r="55" spans="1:15" ht="14.25" customHeight="1">
      <c r="A55" s="43">
        <v>34</v>
      </c>
      <c r="B55" s="44" t="s">
        <v>18</v>
      </c>
      <c r="C55" s="90">
        <f>SUM(C56+C57+C58)</f>
        <v>5000</v>
      </c>
      <c r="D55" s="90">
        <v>5000</v>
      </c>
      <c r="E55" s="90">
        <f aca="true" t="shared" si="10" ref="E55:K55">SUM(E56+E57+E58)</f>
        <v>0</v>
      </c>
      <c r="F55" s="90">
        <f t="shared" si="10"/>
        <v>0</v>
      </c>
      <c r="G55" s="90">
        <f t="shared" si="10"/>
        <v>0</v>
      </c>
      <c r="H55" s="226">
        <f t="shared" si="10"/>
        <v>0</v>
      </c>
      <c r="I55" s="90">
        <f t="shared" si="10"/>
        <v>0</v>
      </c>
      <c r="J55" s="90">
        <f t="shared" si="10"/>
        <v>0</v>
      </c>
      <c r="K55" s="226">
        <f t="shared" si="10"/>
        <v>0</v>
      </c>
      <c r="L55" s="154">
        <v>6000</v>
      </c>
      <c r="M55" s="154">
        <v>6000</v>
      </c>
      <c r="N55" s="61"/>
      <c r="O55" s="61"/>
    </row>
    <row r="56" spans="1:15" ht="14.25" customHeight="1">
      <c r="A56" s="52">
        <v>3431</v>
      </c>
      <c r="B56" s="53" t="s">
        <v>53</v>
      </c>
      <c r="C56" s="87">
        <v>5000</v>
      </c>
      <c r="D56" s="53">
        <v>5000</v>
      </c>
      <c r="E56" s="53"/>
      <c r="F56" s="53"/>
      <c r="G56" s="53"/>
      <c r="H56" s="230"/>
      <c r="I56" s="53"/>
      <c r="J56" s="53"/>
      <c r="K56" s="230"/>
      <c r="L56" s="1"/>
      <c r="M56" s="1"/>
      <c r="N56" s="61"/>
      <c r="O56" s="61"/>
    </row>
    <row r="57" spans="1:15" ht="14.25" customHeight="1">
      <c r="A57" s="52">
        <v>3433</v>
      </c>
      <c r="B57" s="53" t="s">
        <v>54</v>
      </c>
      <c r="C57" s="87">
        <f>SUM(D57+E57+F57+G57+H57+I57+J57+K57)</f>
        <v>0</v>
      </c>
      <c r="D57" s="53"/>
      <c r="E57" s="53"/>
      <c r="F57" s="53"/>
      <c r="G57" s="53"/>
      <c r="H57" s="230"/>
      <c r="I57" s="53"/>
      <c r="J57" s="53"/>
      <c r="K57" s="230"/>
      <c r="L57" s="1"/>
      <c r="M57" s="1"/>
      <c r="N57" s="61"/>
      <c r="O57" s="61"/>
    </row>
    <row r="58" spans="1:15" ht="14.25" customHeight="1">
      <c r="A58" s="52">
        <v>3434</v>
      </c>
      <c r="B58" s="65" t="s">
        <v>26</v>
      </c>
      <c r="C58" s="87">
        <f>SUM(D58+E58+F58+G58+H58+I58+J58+K58)</f>
        <v>0</v>
      </c>
      <c r="D58" s="53"/>
      <c r="E58" s="53"/>
      <c r="F58" s="53"/>
      <c r="G58" s="53"/>
      <c r="H58" s="230"/>
      <c r="I58" s="53"/>
      <c r="J58" s="53"/>
      <c r="K58" s="230"/>
      <c r="L58" s="1"/>
      <c r="M58" s="1"/>
      <c r="N58" s="61"/>
      <c r="O58" s="61"/>
    </row>
    <row r="59" spans="1:15" ht="14.25" customHeight="1">
      <c r="A59" s="181"/>
      <c r="B59" s="182" t="s">
        <v>84</v>
      </c>
      <c r="C59" s="183">
        <f>SUM(C25+C55)</f>
        <v>490260</v>
      </c>
      <c r="D59" s="183">
        <f aca="true" t="shared" si="11" ref="D59:M59">SUM(D25+D55)</f>
        <v>490260</v>
      </c>
      <c r="E59" s="183">
        <f t="shared" si="11"/>
        <v>0</v>
      </c>
      <c r="F59" s="183">
        <f t="shared" si="11"/>
        <v>0</v>
      </c>
      <c r="G59" s="183">
        <f t="shared" si="11"/>
        <v>0</v>
      </c>
      <c r="H59" s="236">
        <f t="shared" si="11"/>
        <v>0</v>
      </c>
      <c r="I59" s="183">
        <f t="shared" si="11"/>
        <v>0</v>
      </c>
      <c r="J59" s="183">
        <f t="shared" si="11"/>
        <v>0</v>
      </c>
      <c r="K59" s="236">
        <f t="shared" si="11"/>
        <v>0</v>
      </c>
      <c r="L59" s="183">
        <f t="shared" si="11"/>
        <v>519760</v>
      </c>
      <c r="M59" s="183">
        <f t="shared" si="11"/>
        <v>519760</v>
      </c>
      <c r="N59" s="61"/>
      <c r="O59" s="61"/>
    </row>
    <row r="60" spans="1:15" ht="14.25" customHeight="1">
      <c r="A60" s="186"/>
      <c r="B60" s="187"/>
      <c r="C60" s="188"/>
      <c r="D60" s="189"/>
      <c r="E60" s="190"/>
      <c r="F60" s="190"/>
      <c r="G60" s="187"/>
      <c r="H60" s="237"/>
      <c r="I60" s="187"/>
      <c r="J60" s="187"/>
      <c r="K60" s="237"/>
      <c r="L60" s="187"/>
      <c r="M60" s="187"/>
      <c r="N60" s="30"/>
      <c r="O60" s="30"/>
    </row>
    <row r="61" spans="1:15" ht="14.25" customHeight="1">
      <c r="A61" s="193" t="s">
        <v>88</v>
      </c>
      <c r="B61" s="194"/>
      <c r="C61" s="195" t="s">
        <v>92</v>
      </c>
      <c r="D61" s="196" t="s">
        <v>129</v>
      </c>
      <c r="E61" s="197"/>
      <c r="F61" s="197"/>
      <c r="G61" s="194"/>
      <c r="H61" s="238"/>
      <c r="I61" s="194"/>
      <c r="J61" s="194"/>
      <c r="K61" s="238"/>
      <c r="L61" s="194"/>
      <c r="M61" s="194"/>
      <c r="N61" s="61"/>
      <c r="O61" s="61"/>
    </row>
    <row r="62" spans="1:15" ht="27.75" customHeight="1">
      <c r="A62" s="12" t="s">
        <v>30</v>
      </c>
      <c r="B62" s="13" t="s">
        <v>10</v>
      </c>
      <c r="C62" s="14" t="s">
        <v>169</v>
      </c>
      <c r="D62" s="14" t="s">
        <v>78</v>
      </c>
      <c r="E62" s="14" t="s">
        <v>31</v>
      </c>
      <c r="F62" s="14" t="s">
        <v>4</v>
      </c>
      <c r="G62" s="15" t="s">
        <v>5</v>
      </c>
      <c r="H62" s="219" t="s">
        <v>6</v>
      </c>
      <c r="I62" s="15" t="s">
        <v>9</v>
      </c>
      <c r="J62" s="68" t="s">
        <v>32</v>
      </c>
      <c r="K62" s="249" t="s">
        <v>7</v>
      </c>
      <c r="L62" s="14" t="s">
        <v>166</v>
      </c>
      <c r="M62" s="14" t="s">
        <v>167</v>
      </c>
      <c r="N62" s="61"/>
      <c r="O62" s="61"/>
    </row>
    <row r="63" spans="1:15" ht="14.25" customHeight="1">
      <c r="A63" s="69" t="s">
        <v>33</v>
      </c>
      <c r="B63" s="67" t="s">
        <v>34</v>
      </c>
      <c r="C63" s="67" t="s">
        <v>35</v>
      </c>
      <c r="D63" s="67" t="s">
        <v>36</v>
      </c>
      <c r="E63" s="67" t="s">
        <v>76</v>
      </c>
      <c r="F63" s="67" t="s">
        <v>79</v>
      </c>
      <c r="G63" s="67" t="s">
        <v>37</v>
      </c>
      <c r="H63" s="239" t="s">
        <v>38</v>
      </c>
      <c r="I63" s="67" t="s">
        <v>39</v>
      </c>
      <c r="J63" s="67" t="s">
        <v>40</v>
      </c>
      <c r="K63" s="239" t="s">
        <v>41</v>
      </c>
      <c r="L63" s="67" t="s">
        <v>42</v>
      </c>
      <c r="M63" s="67" t="s">
        <v>80</v>
      </c>
      <c r="N63" s="61"/>
      <c r="O63" s="61"/>
    </row>
    <row r="64" spans="1:16" ht="30.75" customHeight="1">
      <c r="A64" s="70">
        <v>42</v>
      </c>
      <c r="B64" s="71" t="s">
        <v>27</v>
      </c>
      <c r="C64" s="92">
        <f>C65+C69+C74</f>
        <v>0</v>
      </c>
      <c r="D64" s="92">
        <f aca="true" t="shared" si="12" ref="D64:K64">D65+D69+D74</f>
        <v>0</v>
      </c>
      <c r="E64" s="92">
        <f t="shared" si="12"/>
        <v>0</v>
      </c>
      <c r="F64" s="92">
        <f t="shared" si="12"/>
        <v>0</v>
      </c>
      <c r="G64" s="92">
        <f t="shared" si="12"/>
        <v>0</v>
      </c>
      <c r="H64" s="226">
        <f t="shared" si="12"/>
        <v>0</v>
      </c>
      <c r="I64" s="92">
        <f t="shared" si="12"/>
        <v>0</v>
      </c>
      <c r="J64" s="92">
        <f t="shared" si="12"/>
        <v>0</v>
      </c>
      <c r="K64" s="226">
        <f t="shared" si="12"/>
        <v>0</v>
      </c>
      <c r="L64" s="153"/>
      <c r="M64" s="153"/>
      <c r="N64" s="61"/>
      <c r="O64" s="61"/>
      <c r="P64" s="41"/>
    </row>
    <row r="65" spans="1:16" s="8" customFormat="1" ht="11.25">
      <c r="A65" s="23">
        <v>4221</v>
      </c>
      <c r="B65" s="1" t="s">
        <v>19</v>
      </c>
      <c r="C65" s="86">
        <f>C66+C67+C68</f>
        <v>0</v>
      </c>
      <c r="D65" s="86">
        <f aca="true" t="shared" si="13" ref="D65:K65">D66+D67+D68</f>
        <v>0</v>
      </c>
      <c r="E65" s="86">
        <f t="shared" si="13"/>
        <v>0</v>
      </c>
      <c r="F65" s="86">
        <f t="shared" si="13"/>
        <v>0</v>
      </c>
      <c r="G65" s="86">
        <f t="shared" si="13"/>
        <v>0</v>
      </c>
      <c r="H65" s="221">
        <f t="shared" si="13"/>
        <v>0</v>
      </c>
      <c r="I65" s="86">
        <f t="shared" si="13"/>
        <v>0</v>
      </c>
      <c r="J65" s="86">
        <f t="shared" si="13"/>
        <v>0</v>
      </c>
      <c r="K65" s="221">
        <f t="shared" si="13"/>
        <v>0</v>
      </c>
      <c r="L65" s="86"/>
      <c r="M65" s="86"/>
      <c r="N65" s="7"/>
      <c r="O65" s="7"/>
      <c r="P65" s="405"/>
    </row>
    <row r="66" spans="1:16" s="64" customFormat="1" ht="12.75" customHeight="1">
      <c r="A66" s="27">
        <v>42211</v>
      </c>
      <c r="B66" s="28" t="s">
        <v>55</v>
      </c>
      <c r="C66" s="87">
        <f>SUM(D66+E66+F66+G66+H66+I66+J66+K66)</f>
        <v>0</v>
      </c>
      <c r="D66" s="28"/>
      <c r="E66" s="28"/>
      <c r="F66" s="28"/>
      <c r="G66" s="28"/>
      <c r="H66" s="222"/>
      <c r="I66" s="28"/>
      <c r="J66" s="28"/>
      <c r="K66" s="222"/>
      <c r="L66" s="28"/>
      <c r="M66" s="28"/>
      <c r="N66" s="63"/>
      <c r="O66" s="63"/>
      <c r="P66" s="406"/>
    </row>
    <row r="67" spans="1:15" ht="12.75">
      <c r="A67" s="27">
        <v>42212</v>
      </c>
      <c r="B67" s="28" t="s">
        <v>56</v>
      </c>
      <c r="C67" s="87">
        <f>SUM(D67+E67+F67+G67+H67+I67+J67+K67)</f>
        <v>0</v>
      </c>
      <c r="D67" s="28"/>
      <c r="E67" s="28"/>
      <c r="F67" s="28"/>
      <c r="G67" s="28"/>
      <c r="H67" s="222"/>
      <c r="I67" s="28"/>
      <c r="J67" s="28"/>
      <c r="K67" s="222"/>
      <c r="L67" s="28"/>
      <c r="M67" s="28"/>
      <c r="N67" s="61"/>
      <c r="O67" s="61"/>
    </row>
    <row r="68" spans="1:15" ht="12.75">
      <c r="A68" s="27">
        <v>42219</v>
      </c>
      <c r="B68" s="28" t="s">
        <v>57</v>
      </c>
      <c r="C68" s="87">
        <f>SUM(D68+E68+F68+G68+H68+I68+J68+K68)</f>
        <v>0</v>
      </c>
      <c r="D68" s="28"/>
      <c r="E68" s="28"/>
      <c r="F68" s="28"/>
      <c r="G68" s="28"/>
      <c r="H68" s="222"/>
      <c r="I68" s="28"/>
      <c r="J68" s="28"/>
      <c r="K68" s="222"/>
      <c r="L68" s="28"/>
      <c r="M68" s="28"/>
      <c r="N68" s="61"/>
      <c r="O68" s="61"/>
    </row>
    <row r="69" spans="1:15" ht="13.5" customHeight="1">
      <c r="A69" s="23">
        <v>4222</v>
      </c>
      <c r="B69" s="1" t="s">
        <v>20</v>
      </c>
      <c r="C69" s="86">
        <f>C70+C71+C72+C73</f>
        <v>0</v>
      </c>
      <c r="D69" s="86">
        <f aca="true" t="shared" si="14" ref="D69:K69">D70+D71+D72+D73</f>
        <v>0</v>
      </c>
      <c r="E69" s="86">
        <f t="shared" si="14"/>
        <v>0</v>
      </c>
      <c r="F69" s="86">
        <f t="shared" si="14"/>
        <v>0</v>
      </c>
      <c r="G69" s="86">
        <f t="shared" si="14"/>
        <v>0</v>
      </c>
      <c r="H69" s="221">
        <f t="shared" si="14"/>
        <v>0</v>
      </c>
      <c r="I69" s="86">
        <f t="shared" si="14"/>
        <v>0</v>
      </c>
      <c r="J69" s="86">
        <f t="shared" si="14"/>
        <v>0</v>
      </c>
      <c r="K69" s="221">
        <f t="shared" si="14"/>
        <v>0</v>
      </c>
      <c r="L69" s="86"/>
      <c r="M69" s="86"/>
      <c r="N69" s="61"/>
      <c r="O69" s="61"/>
    </row>
    <row r="70" spans="1:15" s="185" customFormat="1" ht="12" customHeight="1">
      <c r="A70" s="27">
        <v>42221</v>
      </c>
      <c r="B70" s="28" t="s">
        <v>58</v>
      </c>
      <c r="C70" s="87">
        <f>SUM(D70+E70+F70+G70+H70+I70+J70+K70)</f>
        <v>0</v>
      </c>
      <c r="D70" s="28"/>
      <c r="E70" s="28"/>
      <c r="F70" s="28"/>
      <c r="G70" s="28"/>
      <c r="H70" s="222"/>
      <c r="I70" s="28"/>
      <c r="J70" s="28"/>
      <c r="K70" s="222"/>
      <c r="L70" s="28"/>
      <c r="M70" s="28"/>
      <c r="N70" s="184"/>
      <c r="O70" s="184"/>
    </row>
    <row r="71" spans="1:15" s="192" customFormat="1" ht="15.75" customHeight="1">
      <c r="A71" s="27">
        <v>42222</v>
      </c>
      <c r="B71" s="28" t="s">
        <v>59</v>
      </c>
      <c r="C71" s="87">
        <f>SUM(D71+E71+F71+G71+H71+I71+J71+K71)</f>
        <v>0</v>
      </c>
      <c r="D71" s="28"/>
      <c r="E71" s="28"/>
      <c r="F71" s="28"/>
      <c r="G71" s="28"/>
      <c r="H71" s="222"/>
      <c r="I71" s="28"/>
      <c r="J71" s="28"/>
      <c r="K71" s="222"/>
      <c r="L71" s="28"/>
      <c r="M71" s="28"/>
      <c r="N71" s="191"/>
      <c r="O71" s="191"/>
    </row>
    <row r="72" spans="1:15" s="199" customFormat="1" ht="11.25" customHeight="1">
      <c r="A72" s="27">
        <v>42223</v>
      </c>
      <c r="B72" s="28" t="s">
        <v>60</v>
      </c>
      <c r="C72" s="87">
        <f>SUM(D72+E72+F72+G72+H72+I72+J72+K72)</f>
        <v>0</v>
      </c>
      <c r="D72" s="28"/>
      <c r="E72" s="28"/>
      <c r="F72" s="28"/>
      <c r="G72" s="28"/>
      <c r="H72" s="222"/>
      <c r="I72" s="28"/>
      <c r="J72" s="28"/>
      <c r="K72" s="222"/>
      <c r="L72" s="28"/>
      <c r="M72" s="28"/>
      <c r="N72" s="198"/>
      <c r="O72" s="198"/>
    </row>
    <row r="73" spans="1:15" ht="12.75">
      <c r="A73" s="27">
        <v>42229</v>
      </c>
      <c r="B73" s="28" t="s">
        <v>61</v>
      </c>
      <c r="C73" s="87">
        <f>SUM(D73+E73+F73+G73+H73+I73+J73+K73)</f>
        <v>0</v>
      </c>
      <c r="D73" s="28"/>
      <c r="E73" s="28"/>
      <c r="F73" s="28"/>
      <c r="G73" s="28"/>
      <c r="H73" s="222"/>
      <c r="I73" s="28"/>
      <c r="J73" s="28"/>
      <c r="K73" s="222"/>
      <c r="L73" s="28"/>
      <c r="M73" s="28"/>
      <c r="N73" s="61"/>
      <c r="O73" s="61"/>
    </row>
    <row r="74" spans="1:15" ht="12.75">
      <c r="A74" s="23">
        <v>4223</v>
      </c>
      <c r="B74" s="1" t="s">
        <v>62</v>
      </c>
      <c r="C74" s="86">
        <f>C75+C76+C77</f>
        <v>0</v>
      </c>
      <c r="D74" s="86">
        <f aca="true" t="shared" si="15" ref="D74:K74">D75+D76+D77</f>
        <v>0</v>
      </c>
      <c r="E74" s="86">
        <f t="shared" si="15"/>
        <v>0</v>
      </c>
      <c r="F74" s="86">
        <f t="shared" si="15"/>
        <v>0</v>
      </c>
      <c r="G74" s="86">
        <f t="shared" si="15"/>
        <v>0</v>
      </c>
      <c r="H74" s="221">
        <f t="shared" si="15"/>
        <v>0</v>
      </c>
      <c r="I74" s="86">
        <f t="shared" si="15"/>
        <v>0</v>
      </c>
      <c r="J74" s="86">
        <f t="shared" si="15"/>
        <v>0</v>
      </c>
      <c r="K74" s="221">
        <f t="shared" si="15"/>
        <v>0</v>
      </c>
      <c r="L74" s="86"/>
      <c r="M74" s="86"/>
      <c r="N74" s="61"/>
      <c r="O74" s="61"/>
    </row>
    <row r="75" spans="1:15" ht="22.5">
      <c r="A75" s="27">
        <v>42231</v>
      </c>
      <c r="B75" s="28" t="s">
        <v>63</v>
      </c>
      <c r="C75" s="87">
        <f>SUM(D75+E75+F75+G75+H75+I75+J75+K75)</f>
        <v>0</v>
      </c>
      <c r="D75" s="28"/>
      <c r="E75" s="28"/>
      <c r="F75" s="28"/>
      <c r="G75" s="28"/>
      <c r="H75" s="222"/>
      <c r="I75" s="28"/>
      <c r="J75" s="28"/>
      <c r="K75" s="222"/>
      <c r="L75" s="28"/>
      <c r="M75" s="28"/>
      <c r="N75" s="7"/>
      <c r="O75" s="7"/>
    </row>
    <row r="76" spans="1:15" ht="17.25" customHeight="1">
      <c r="A76" s="27">
        <v>42232</v>
      </c>
      <c r="B76" s="28" t="s">
        <v>64</v>
      </c>
      <c r="C76" s="87">
        <f>SUM(D76+E76+F76+G76+H76+I76+J76+K76)</f>
        <v>0</v>
      </c>
      <c r="D76" s="28"/>
      <c r="E76" s="28"/>
      <c r="F76" s="28"/>
      <c r="G76" s="28"/>
      <c r="H76" s="222"/>
      <c r="I76" s="28"/>
      <c r="J76" s="28"/>
      <c r="K76" s="222"/>
      <c r="L76" s="28"/>
      <c r="M76" s="28"/>
      <c r="N76" s="7"/>
      <c r="O76" s="7"/>
    </row>
    <row r="77" spans="1:15" ht="12.75">
      <c r="A77" s="27">
        <v>42233</v>
      </c>
      <c r="B77" s="28" t="s">
        <v>65</v>
      </c>
      <c r="C77" s="87">
        <f>SUM(D77+E77+F77+G77+H77+I77+J77+K77)</f>
        <v>0</v>
      </c>
      <c r="D77" s="28"/>
      <c r="E77" s="28"/>
      <c r="F77" s="28"/>
      <c r="G77" s="28"/>
      <c r="H77" s="222"/>
      <c r="I77" s="28"/>
      <c r="J77" s="28"/>
      <c r="K77" s="222"/>
      <c r="L77" s="28"/>
      <c r="M77" s="28"/>
      <c r="N77" s="7"/>
      <c r="O77" s="7"/>
    </row>
    <row r="78" spans="1:15" ht="12.75">
      <c r="A78" s="23">
        <v>4226</v>
      </c>
      <c r="B78" s="1" t="s">
        <v>66</v>
      </c>
      <c r="C78" s="86">
        <f>C79+C80</f>
        <v>0</v>
      </c>
      <c r="D78" s="86">
        <f aca="true" t="shared" si="16" ref="D78:K78">D79+D80</f>
        <v>0</v>
      </c>
      <c r="E78" s="86">
        <f t="shared" si="16"/>
        <v>0</v>
      </c>
      <c r="F78" s="86">
        <f t="shared" si="16"/>
        <v>0</v>
      </c>
      <c r="G78" s="86">
        <f t="shared" si="16"/>
        <v>0</v>
      </c>
      <c r="H78" s="221">
        <f t="shared" si="16"/>
        <v>0</v>
      </c>
      <c r="I78" s="86">
        <f t="shared" si="16"/>
        <v>0</v>
      </c>
      <c r="J78" s="86">
        <f t="shared" si="16"/>
        <v>0</v>
      </c>
      <c r="K78" s="221">
        <f t="shared" si="16"/>
        <v>0</v>
      </c>
      <c r="L78" s="86"/>
      <c r="M78" s="86"/>
      <c r="N78" s="7"/>
      <c r="O78" s="7"/>
    </row>
    <row r="79" spans="1:15" ht="12.75">
      <c r="A79" s="27">
        <v>42261</v>
      </c>
      <c r="B79" s="28" t="s">
        <v>67</v>
      </c>
      <c r="C79" s="87">
        <f>SUM(D79+E79+F79+G79+H79+I79+J79+K79)</f>
        <v>0</v>
      </c>
      <c r="D79" s="28"/>
      <c r="E79" s="28"/>
      <c r="F79" s="28"/>
      <c r="G79" s="28"/>
      <c r="H79" s="222"/>
      <c r="I79" s="28"/>
      <c r="J79" s="28"/>
      <c r="K79" s="222"/>
      <c r="L79" s="28"/>
      <c r="M79" s="28"/>
      <c r="N79" s="7"/>
      <c r="O79" s="7"/>
    </row>
    <row r="80" spans="1:15" ht="17.25" customHeight="1">
      <c r="A80" s="27">
        <v>42262</v>
      </c>
      <c r="B80" s="28" t="s">
        <v>68</v>
      </c>
      <c r="C80" s="87">
        <f>SUM(D80+E80+F80+G80+H80+I80+J80+K80)</f>
        <v>0</v>
      </c>
      <c r="D80" s="28"/>
      <c r="E80" s="28"/>
      <c r="F80" s="28"/>
      <c r="G80" s="28"/>
      <c r="H80" s="222"/>
      <c r="I80" s="28"/>
      <c r="J80" s="28"/>
      <c r="K80" s="222"/>
      <c r="L80" s="28"/>
      <c r="M80" s="28"/>
      <c r="N80" s="7"/>
      <c r="O80" s="7"/>
    </row>
    <row r="81" spans="1:15" ht="12.75">
      <c r="A81" s="31">
        <v>4241</v>
      </c>
      <c r="B81" s="32" t="s">
        <v>69</v>
      </c>
      <c r="C81" s="94">
        <f>SUM(D81+E81+F81+G81+H81+I81+J81+K81)</f>
        <v>0</v>
      </c>
      <c r="D81" s="32"/>
      <c r="E81" s="32"/>
      <c r="F81" s="32"/>
      <c r="G81" s="32"/>
      <c r="H81" s="235"/>
      <c r="I81" s="32"/>
      <c r="J81" s="32"/>
      <c r="K81" s="235"/>
      <c r="L81" s="32"/>
      <c r="M81" s="32"/>
      <c r="N81" s="7"/>
      <c r="O81" s="7"/>
    </row>
    <row r="82" spans="1:15" ht="25.5" customHeight="1">
      <c r="A82" s="70">
        <v>45</v>
      </c>
      <c r="B82" s="71" t="s">
        <v>70</v>
      </c>
      <c r="C82" s="92">
        <f>C83+C84</f>
        <v>0</v>
      </c>
      <c r="D82" s="92">
        <f aca="true" t="shared" si="17" ref="D82:K82">D83+D84</f>
        <v>0</v>
      </c>
      <c r="E82" s="92">
        <f t="shared" si="17"/>
        <v>0</v>
      </c>
      <c r="F82" s="92">
        <f t="shared" si="17"/>
        <v>0</v>
      </c>
      <c r="G82" s="92">
        <f t="shared" si="17"/>
        <v>0</v>
      </c>
      <c r="H82" s="226">
        <f t="shared" si="17"/>
        <v>0</v>
      </c>
      <c r="I82" s="92">
        <f t="shared" si="17"/>
        <v>0</v>
      </c>
      <c r="J82" s="92">
        <f t="shared" si="17"/>
        <v>0</v>
      </c>
      <c r="K82" s="226">
        <f t="shared" si="17"/>
        <v>0</v>
      </c>
      <c r="L82" s="153">
        <f>SUM(C82*1.016)</f>
        <v>0</v>
      </c>
      <c r="M82" s="153">
        <f>SUM(L82*1.095)</f>
        <v>0</v>
      </c>
      <c r="N82" s="7"/>
      <c r="O82" s="7"/>
    </row>
    <row r="83" spans="1:15" ht="22.5">
      <c r="A83" s="27">
        <v>451</v>
      </c>
      <c r="B83" s="28" t="s">
        <v>71</v>
      </c>
      <c r="C83" s="87">
        <f>SUM(D83+E83+F83+G83+H83+I83+J83+K83)</f>
        <v>0</v>
      </c>
      <c r="D83" s="28"/>
      <c r="E83" s="28"/>
      <c r="F83" s="28"/>
      <c r="G83" s="28"/>
      <c r="H83" s="222"/>
      <c r="I83" s="28"/>
      <c r="J83" s="28"/>
      <c r="K83" s="222"/>
      <c r="L83" s="28"/>
      <c r="M83" s="28"/>
      <c r="N83" s="7"/>
      <c r="O83" s="7"/>
    </row>
    <row r="84" spans="1:15" ht="15" customHeight="1">
      <c r="A84" s="27">
        <v>452</v>
      </c>
      <c r="B84" s="28" t="s">
        <v>72</v>
      </c>
      <c r="C84" s="87">
        <f>SUM(D84+E84+F84+G84+H84+I84+J84+K84)</f>
        <v>0</v>
      </c>
      <c r="D84" s="28"/>
      <c r="E84" s="28"/>
      <c r="F84" s="28"/>
      <c r="G84" s="28"/>
      <c r="H84" s="222"/>
      <c r="I84" s="28"/>
      <c r="J84" s="28"/>
      <c r="K84" s="222"/>
      <c r="L84" s="28"/>
      <c r="M84" s="28"/>
      <c r="N84" s="7"/>
      <c r="O84" s="7"/>
    </row>
    <row r="85" spans="1:15" ht="17.25" customHeight="1">
      <c r="A85" s="73"/>
      <c r="B85" s="66" t="s">
        <v>85</v>
      </c>
      <c r="C85" s="93">
        <f>SUM(C64+C82)</f>
        <v>0</v>
      </c>
      <c r="D85" s="93">
        <f aca="true" t="shared" si="18" ref="D85:M85">SUM(D64+D82)</f>
        <v>0</v>
      </c>
      <c r="E85" s="93">
        <f t="shared" si="18"/>
        <v>0</v>
      </c>
      <c r="F85" s="93">
        <f t="shared" si="18"/>
        <v>0</v>
      </c>
      <c r="G85" s="93">
        <f t="shared" si="18"/>
        <v>0</v>
      </c>
      <c r="H85" s="240">
        <f t="shared" si="18"/>
        <v>0</v>
      </c>
      <c r="I85" s="93">
        <f t="shared" si="18"/>
        <v>0</v>
      </c>
      <c r="J85" s="93">
        <f t="shared" si="18"/>
        <v>0</v>
      </c>
      <c r="K85" s="240">
        <f t="shared" si="18"/>
        <v>0</v>
      </c>
      <c r="L85" s="93">
        <f t="shared" si="18"/>
        <v>0</v>
      </c>
      <c r="M85" s="93">
        <f t="shared" si="18"/>
        <v>0</v>
      </c>
      <c r="N85" s="7"/>
      <c r="O85" s="7"/>
    </row>
    <row r="86" spans="1:15" ht="12.75">
      <c r="A86" s="76"/>
      <c r="B86" s="7"/>
      <c r="C86" s="7"/>
      <c r="D86" s="72"/>
      <c r="E86" s="72"/>
      <c r="F86" s="72"/>
      <c r="G86" s="7"/>
      <c r="H86" s="241"/>
      <c r="I86" s="7"/>
      <c r="J86" s="7"/>
      <c r="K86" s="241"/>
      <c r="L86" s="7"/>
      <c r="M86" s="7"/>
      <c r="N86" s="7"/>
      <c r="O86" s="7"/>
    </row>
    <row r="87" spans="1:15" s="321" customFormat="1" ht="15" customHeight="1">
      <c r="A87" s="274"/>
      <c r="B87" s="274" t="s">
        <v>160</v>
      </c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308"/>
      <c r="O87" s="308"/>
    </row>
    <row r="88" spans="1:15" s="321" customFormat="1" ht="17.25" customHeight="1">
      <c r="A88" s="307" t="s">
        <v>74</v>
      </c>
      <c r="B88" s="329"/>
      <c r="C88" s="329" t="s">
        <v>94</v>
      </c>
      <c r="D88" s="329" t="s">
        <v>113</v>
      </c>
      <c r="E88" s="329"/>
      <c r="F88" s="329"/>
      <c r="G88" s="308"/>
      <c r="H88" s="323"/>
      <c r="K88" s="323"/>
      <c r="L88" s="308"/>
      <c r="M88" s="308"/>
      <c r="N88" s="308"/>
      <c r="O88" s="308"/>
    </row>
    <row r="89" spans="1:15" ht="73.5" customHeight="1">
      <c r="A89" s="12" t="s">
        <v>30</v>
      </c>
      <c r="B89" s="13" t="s">
        <v>10</v>
      </c>
      <c r="C89" s="14" t="s">
        <v>168</v>
      </c>
      <c r="D89" s="14" t="s">
        <v>78</v>
      </c>
      <c r="E89" s="14" t="s">
        <v>31</v>
      </c>
      <c r="F89" s="14" t="s">
        <v>4</v>
      </c>
      <c r="G89" s="15" t="s">
        <v>5</v>
      </c>
      <c r="H89" s="219" t="s">
        <v>6</v>
      </c>
      <c r="I89" s="15" t="s">
        <v>9</v>
      </c>
      <c r="J89" s="16" t="s">
        <v>32</v>
      </c>
      <c r="K89" s="245" t="s">
        <v>7</v>
      </c>
      <c r="L89" s="14" t="s">
        <v>166</v>
      </c>
      <c r="M89" s="14" t="s">
        <v>167</v>
      </c>
      <c r="N89" s="7"/>
      <c r="O89" s="7"/>
    </row>
    <row r="90" spans="1:15" ht="12.75">
      <c r="A90" s="78" t="s">
        <v>33</v>
      </c>
      <c r="B90" s="79" t="s">
        <v>34</v>
      </c>
      <c r="C90" s="79" t="s">
        <v>35</v>
      </c>
      <c r="D90" s="79" t="s">
        <v>36</v>
      </c>
      <c r="E90" s="79" t="s">
        <v>76</v>
      </c>
      <c r="F90" s="79" t="s">
        <v>79</v>
      </c>
      <c r="G90" s="79" t="s">
        <v>37</v>
      </c>
      <c r="H90" s="242" t="s">
        <v>38</v>
      </c>
      <c r="I90" s="79" t="s">
        <v>39</v>
      </c>
      <c r="J90" s="79" t="s">
        <v>40</v>
      </c>
      <c r="K90" s="242" t="s">
        <v>41</v>
      </c>
      <c r="L90" s="79" t="s">
        <v>42</v>
      </c>
      <c r="M90" s="79" t="s">
        <v>80</v>
      </c>
      <c r="N90" s="7"/>
      <c r="O90" s="7"/>
    </row>
    <row r="91" spans="1:15" ht="17.25" customHeight="1">
      <c r="A91" s="257">
        <v>31</v>
      </c>
      <c r="B91" s="258" t="s">
        <v>21</v>
      </c>
      <c r="C91" s="259">
        <f>SUM(C92+C93+C94)</f>
        <v>995000</v>
      </c>
      <c r="D91" s="259">
        <v>858600</v>
      </c>
      <c r="E91" s="259">
        <f aca="true" t="shared" si="19" ref="E91:K91">SUM(E92+E93+E94)</f>
        <v>0</v>
      </c>
      <c r="F91" s="259">
        <v>136400</v>
      </c>
      <c r="G91" s="259">
        <f t="shared" si="19"/>
        <v>0</v>
      </c>
      <c r="H91" s="260">
        <f t="shared" si="19"/>
        <v>0</v>
      </c>
      <c r="I91" s="259">
        <f t="shared" si="19"/>
        <v>0</v>
      </c>
      <c r="J91" s="259">
        <f t="shared" si="19"/>
        <v>0</v>
      </c>
      <c r="K91" s="259">
        <f t="shared" si="19"/>
        <v>0</v>
      </c>
      <c r="L91" s="255">
        <v>995000</v>
      </c>
      <c r="M91" s="255">
        <v>995000</v>
      </c>
      <c r="N91" s="7"/>
      <c r="O91" s="7"/>
    </row>
    <row r="92" spans="1:15" ht="15" customHeight="1">
      <c r="A92" s="80">
        <v>311</v>
      </c>
      <c r="B92" s="28" t="s">
        <v>75</v>
      </c>
      <c r="C92" s="95">
        <v>950000</v>
      </c>
      <c r="D92" s="82">
        <v>858600</v>
      </c>
      <c r="E92" s="82"/>
      <c r="F92" s="82"/>
      <c r="G92" s="81"/>
      <c r="H92" s="243"/>
      <c r="I92" s="81"/>
      <c r="J92" s="81"/>
      <c r="K92" s="243"/>
      <c r="L92" s="268"/>
      <c r="M92" s="269"/>
      <c r="N92" s="72"/>
      <c r="O92" s="72"/>
    </row>
    <row r="93" spans="1:15" s="156" customFormat="1" ht="15" customHeight="1">
      <c r="A93" s="80">
        <v>312</v>
      </c>
      <c r="B93" s="28" t="s">
        <v>11</v>
      </c>
      <c r="C93" s="95">
        <v>45000</v>
      </c>
      <c r="D93" s="82"/>
      <c r="E93" s="82"/>
      <c r="F93" s="82"/>
      <c r="G93" s="81"/>
      <c r="H93" s="243"/>
      <c r="I93" s="81"/>
      <c r="J93" s="81"/>
      <c r="K93" s="243"/>
      <c r="L93" s="268"/>
      <c r="M93" s="269"/>
      <c r="N93" s="254"/>
      <c r="O93" s="254"/>
    </row>
    <row r="94" spans="1:15" s="156" customFormat="1" ht="15" customHeight="1">
      <c r="A94" s="80">
        <v>313</v>
      </c>
      <c r="B94" s="28" t="s">
        <v>144</v>
      </c>
      <c r="C94" s="95">
        <f>SUM(D94+E94+F94+G94+H94+I94+J94+K94)</f>
        <v>0</v>
      </c>
      <c r="D94" s="82"/>
      <c r="E94" s="82"/>
      <c r="F94" s="82"/>
      <c r="G94" s="81"/>
      <c r="H94" s="243"/>
      <c r="I94" s="81"/>
      <c r="J94" s="81"/>
      <c r="K94" s="243"/>
      <c r="L94" s="268"/>
      <c r="M94" s="269"/>
      <c r="N94" s="254"/>
      <c r="O94" s="254"/>
    </row>
    <row r="95" spans="1:15" ht="20.25" customHeight="1">
      <c r="A95" s="261">
        <v>32</v>
      </c>
      <c r="B95" s="262" t="s">
        <v>12</v>
      </c>
      <c r="C95" s="263">
        <v>687000</v>
      </c>
      <c r="D95" s="263">
        <f aca="true" t="shared" si="20" ref="D95:K95">SUM(D96+D100+D110+D115+D117)</f>
        <v>8000</v>
      </c>
      <c r="E95" s="263">
        <f t="shared" si="20"/>
        <v>0</v>
      </c>
      <c r="F95" s="263">
        <v>687000</v>
      </c>
      <c r="G95" s="263">
        <f t="shared" si="20"/>
        <v>0</v>
      </c>
      <c r="H95" s="267">
        <f t="shared" si="20"/>
        <v>0</v>
      </c>
      <c r="I95" s="263">
        <f t="shared" si="20"/>
        <v>0</v>
      </c>
      <c r="J95" s="263">
        <f t="shared" si="20"/>
        <v>0</v>
      </c>
      <c r="K95" s="263">
        <f t="shared" si="20"/>
        <v>0</v>
      </c>
      <c r="L95" s="264">
        <v>687000</v>
      </c>
      <c r="M95" s="265">
        <v>687000</v>
      </c>
      <c r="N95" s="74"/>
      <c r="O95" s="75"/>
    </row>
    <row r="96" spans="1:15" ht="12.75">
      <c r="A96" s="28">
        <v>321</v>
      </c>
      <c r="B96" s="28" t="s">
        <v>23</v>
      </c>
      <c r="C96" s="95">
        <v>22000</v>
      </c>
      <c r="D96" s="82"/>
      <c r="E96" s="82"/>
      <c r="F96" s="82">
        <v>22000</v>
      </c>
      <c r="G96" s="81"/>
      <c r="H96" s="243"/>
      <c r="I96" s="81"/>
      <c r="J96" s="81"/>
      <c r="K96" s="243"/>
      <c r="L96" s="268"/>
      <c r="M96" s="269"/>
      <c r="N96" s="7"/>
      <c r="O96" s="7"/>
    </row>
    <row r="97" spans="1:15" ht="22.5">
      <c r="A97" s="407">
        <v>32111</v>
      </c>
      <c r="B97" s="28" t="s">
        <v>171</v>
      </c>
      <c r="C97" s="95">
        <v>7000</v>
      </c>
      <c r="D97" s="82"/>
      <c r="E97" s="82"/>
      <c r="F97" s="82">
        <v>7000</v>
      </c>
      <c r="G97" s="81"/>
      <c r="H97" s="243"/>
      <c r="I97" s="81"/>
      <c r="J97" s="81"/>
      <c r="K97" s="243"/>
      <c r="L97" s="268"/>
      <c r="M97" s="269"/>
      <c r="N97" s="7"/>
      <c r="O97" s="7"/>
    </row>
    <row r="98" spans="1:15" ht="12.75">
      <c r="A98" s="407">
        <v>32113</v>
      </c>
      <c r="B98" s="28" t="s">
        <v>173</v>
      </c>
      <c r="C98" s="95">
        <v>5000</v>
      </c>
      <c r="D98" s="82"/>
      <c r="E98" s="82"/>
      <c r="F98" s="82">
        <v>5000</v>
      </c>
      <c r="G98" s="81"/>
      <c r="H98" s="243"/>
      <c r="I98" s="81"/>
      <c r="J98" s="81"/>
      <c r="K98" s="243"/>
      <c r="L98" s="268"/>
      <c r="M98" s="269"/>
      <c r="N98" s="7"/>
      <c r="O98" s="7"/>
    </row>
    <row r="99" spans="1:15" ht="12.75">
      <c r="A99" s="407">
        <v>32115</v>
      </c>
      <c r="B99" s="28" t="s">
        <v>172</v>
      </c>
      <c r="C99" s="95">
        <v>10000</v>
      </c>
      <c r="D99" s="82"/>
      <c r="E99" s="82"/>
      <c r="F99" s="82">
        <v>10000</v>
      </c>
      <c r="G99" s="81"/>
      <c r="H99" s="243"/>
      <c r="I99" s="81"/>
      <c r="J99" s="81"/>
      <c r="K99" s="243"/>
      <c r="L99" s="268"/>
      <c r="M99" s="269"/>
      <c r="N99" s="7"/>
      <c r="O99" s="7"/>
    </row>
    <row r="100" spans="1:15" ht="12.75">
      <c r="A100" s="28">
        <v>322</v>
      </c>
      <c r="B100" s="28" t="s">
        <v>24</v>
      </c>
      <c r="C100" s="95">
        <v>665000</v>
      </c>
      <c r="D100" s="82">
        <v>8000</v>
      </c>
      <c r="E100" s="82"/>
      <c r="F100" s="82">
        <v>665000</v>
      </c>
      <c r="G100" s="81"/>
      <c r="H100" s="243"/>
      <c r="I100" s="81"/>
      <c r="J100" s="81"/>
      <c r="K100" s="243"/>
      <c r="L100" s="268"/>
      <c r="M100" s="269"/>
      <c r="N100" s="77"/>
      <c r="O100" s="77"/>
    </row>
    <row r="101" spans="1:15" ht="12.75">
      <c r="A101" s="407">
        <v>32211</v>
      </c>
      <c r="B101" s="407" t="s">
        <v>174</v>
      </c>
      <c r="C101" s="95">
        <v>54000</v>
      </c>
      <c r="D101" s="82"/>
      <c r="E101" s="82"/>
      <c r="F101" s="82">
        <v>54000</v>
      </c>
      <c r="G101" s="81"/>
      <c r="H101" s="243"/>
      <c r="I101" s="81"/>
      <c r="J101" s="81"/>
      <c r="K101" s="243"/>
      <c r="L101" s="268"/>
      <c r="M101" s="269"/>
      <c r="N101" s="77"/>
      <c r="O101" s="77"/>
    </row>
    <row r="102" spans="1:15" ht="12.75">
      <c r="A102" s="407">
        <v>32212</v>
      </c>
      <c r="B102" s="407" t="s">
        <v>175</v>
      </c>
      <c r="C102" s="95">
        <v>5000</v>
      </c>
      <c r="D102" s="82"/>
      <c r="E102" s="82"/>
      <c r="F102" s="82">
        <v>5000</v>
      </c>
      <c r="G102" s="81"/>
      <c r="H102" s="243"/>
      <c r="I102" s="81"/>
      <c r="J102" s="81"/>
      <c r="K102" s="243"/>
      <c r="L102" s="268"/>
      <c r="M102" s="269"/>
      <c r="N102" s="77"/>
      <c r="O102" s="77"/>
    </row>
    <row r="103" spans="1:15" ht="12.75">
      <c r="A103" s="407">
        <v>32214</v>
      </c>
      <c r="B103" s="407" t="s">
        <v>176</v>
      </c>
      <c r="C103" s="95">
        <v>5500</v>
      </c>
      <c r="D103" s="82"/>
      <c r="E103" s="82"/>
      <c r="F103" s="82">
        <v>5500</v>
      </c>
      <c r="G103" s="81"/>
      <c r="H103" s="243"/>
      <c r="I103" s="81"/>
      <c r="J103" s="81"/>
      <c r="K103" s="243"/>
      <c r="L103" s="268"/>
      <c r="M103" s="269"/>
      <c r="N103" s="77"/>
      <c r="O103" s="77"/>
    </row>
    <row r="104" spans="1:15" ht="12.75">
      <c r="A104" s="407">
        <v>32216</v>
      </c>
      <c r="B104" s="407" t="s">
        <v>177</v>
      </c>
      <c r="C104" s="95">
        <v>5500</v>
      </c>
      <c r="D104" s="82"/>
      <c r="E104" s="82"/>
      <c r="F104" s="82">
        <v>5500</v>
      </c>
      <c r="G104" s="81"/>
      <c r="H104" s="243"/>
      <c r="I104" s="81"/>
      <c r="J104" s="81"/>
      <c r="K104" s="243"/>
      <c r="L104" s="268"/>
      <c r="M104" s="269"/>
      <c r="N104" s="77"/>
      <c r="O104" s="77"/>
    </row>
    <row r="105" spans="1:15" ht="12.75">
      <c r="A105" s="407">
        <v>32224</v>
      </c>
      <c r="B105" s="407" t="s">
        <v>178</v>
      </c>
      <c r="C105" s="95">
        <v>558000</v>
      </c>
      <c r="D105" s="82"/>
      <c r="E105" s="82"/>
      <c r="F105" s="82">
        <v>550000</v>
      </c>
      <c r="G105" s="81"/>
      <c r="H105" s="243"/>
      <c r="I105" s="81"/>
      <c r="J105" s="81"/>
      <c r="K105" s="243"/>
      <c r="L105" s="268"/>
      <c r="M105" s="269"/>
      <c r="N105" s="77"/>
      <c r="O105" s="77"/>
    </row>
    <row r="106" spans="1:15" ht="12.75">
      <c r="A106" s="407">
        <v>32236</v>
      </c>
      <c r="B106" s="407" t="s">
        <v>179</v>
      </c>
      <c r="C106" s="95">
        <v>8000</v>
      </c>
      <c r="D106" s="82">
        <v>8000</v>
      </c>
      <c r="E106" s="82"/>
      <c r="F106" s="82"/>
      <c r="G106" s="81"/>
      <c r="H106" s="243"/>
      <c r="I106" s="81"/>
      <c r="J106" s="81"/>
      <c r="K106" s="243"/>
      <c r="L106" s="268"/>
      <c r="M106" s="269"/>
      <c r="N106" s="77"/>
      <c r="O106" s="77"/>
    </row>
    <row r="107" spans="1:15" ht="22.5">
      <c r="A107" s="407">
        <v>32241</v>
      </c>
      <c r="B107" s="407" t="s">
        <v>180</v>
      </c>
      <c r="C107" s="95">
        <v>12500</v>
      </c>
      <c r="D107" s="82"/>
      <c r="E107" s="82"/>
      <c r="F107" s="82">
        <v>12500</v>
      </c>
      <c r="G107" s="81"/>
      <c r="H107" s="243"/>
      <c r="I107" s="81"/>
      <c r="J107" s="81"/>
      <c r="K107" s="243"/>
      <c r="L107" s="268"/>
      <c r="M107" s="269"/>
      <c r="N107" s="77"/>
      <c r="O107" s="77"/>
    </row>
    <row r="108" spans="1:15" ht="12.75">
      <c r="A108" s="407">
        <v>32271</v>
      </c>
      <c r="B108" s="407" t="s">
        <v>182</v>
      </c>
      <c r="C108" s="95">
        <v>5000</v>
      </c>
      <c r="D108" s="82"/>
      <c r="E108" s="82"/>
      <c r="F108" s="82">
        <v>5000</v>
      </c>
      <c r="G108" s="81"/>
      <c r="H108" s="243"/>
      <c r="I108" s="81"/>
      <c r="J108" s="81"/>
      <c r="K108" s="243"/>
      <c r="L108" s="268"/>
      <c r="M108" s="269"/>
      <c r="N108" s="77"/>
      <c r="O108" s="77"/>
    </row>
    <row r="109" spans="1:15" ht="12.75">
      <c r="A109" s="407">
        <v>32251</v>
      </c>
      <c r="B109" s="407" t="s">
        <v>181</v>
      </c>
      <c r="C109" s="95">
        <v>2000</v>
      </c>
      <c r="D109" s="82"/>
      <c r="E109" s="82"/>
      <c r="F109" s="82">
        <v>2000</v>
      </c>
      <c r="G109" s="81"/>
      <c r="H109" s="243"/>
      <c r="I109" s="81"/>
      <c r="J109" s="81"/>
      <c r="K109" s="243"/>
      <c r="L109" s="268"/>
      <c r="M109" s="269"/>
      <c r="N109" s="77"/>
      <c r="O109" s="77"/>
    </row>
    <row r="110" spans="1:15" ht="18" customHeight="1">
      <c r="A110" s="28">
        <v>323</v>
      </c>
      <c r="B110" s="28" t="s">
        <v>25</v>
      </c>
      <c r="C110" s="95">
        <v>49500</v>
      </c>
      <c r="D110" s="82"/>
      <c r="E110" s="82"/>
      <c r="F110" s="82">
        <v>49500</v>
      </c>
      <c r="G110" s="81"/>
      <c r="H110" s="243"/>
      <c r="I110" s="81"/>
      <c r="J110" s="81"/>
      <c r="K110" s="243"/>
      <c r="L110" s="268"/>
      <c r="M110" s="269"/>
      <c r="N110" s="7"/>
      <c r="O110" s="7"/>
    </row>
    <row r="111" spans="1:15" ht="18" customHeight="1">
      <c r="A111" s="407">
        <v>32321</v>
      </c>
      <c r="B111" s="28" t="s">
        <v>183</v>
      </c>
      <c r="C111" s="95">
        <v>7500</v>
      </c>
      <c r="D111" s="82"/>
      <c r="E111" s="82"/>
      <c r="F111" s="82">
        <v>7500</v>
      </c>
      <c r="G111" s="81"/>
      <c r="H111" s="243"/>
      <c r="I111" s="81"/>
      <c r="J111" s="81"/>
      <c r="K111" s="243"/>
      <c r="L111" s="268"/>
      <c r="M111" s="269"/>
      <c r="N111" s="7"/>
      <c r="O111" s="7"/>
    </row>
    <row r="112" spans="1:15" ht="18" customHeight="1">
      <c r="A112" s="407">
        <v>32339</v>
      </c>
      <c r="B112" s="28" t="s">
        <v>50</v>
      </c>
      <c r="C112" s="95">
        <v>5000</v>
      </c>
      <c r="D112" s="82"/>
      <c r="E112" s="82"/>
      <c r="F112" s="82">
        <v>5000</v>
      </c>
      <c r="G112" s="81"/>
      <c r="H112" s="243"/>
      <c r="I112" s="81"/>
      <c r="J112" s="81"/>
      <c r="K112" s="243"/>
      <c r="L112" s="268"/>
      <c r="M112" s="269"/>
      <c r="N112" s="7"/>
      <c r="O112" s="7"/>
    </row>
    <row r="113" spans="1:15" ht="18" customHeight="1">
      <c r="A113" s="407">
        <v>32381</v>
      </c>
      <c r="B113" s="28" t="s">
        <v>16</v>
      </c>
      <c r="C113" s="95">
        <v>20000</v>
      </c>
      <c r="D113" s="82"/>
      <c r="E113" s="82"/>
      <c r="F113" s="82">
        <v>20000</v>
      </c>
      <c r="G113" s="81"/>
      <c r="H113" s="243"/>
      <c r="I113" s="81"/>
      <c r="J113" s="81"/>
      <c r="K113" s="243"/>
      <c r="L113" s="268"/>
      <c r="M113" s="269"/>
      <c r="N113" s="7"/>
      <c r="O113" s="7"/>
    </row>
    <row r="114" spans="1:15" ht="18" customHeight="1">
      <c r="A114" s="407">
        <v>32391</v>
      </c>
      <c r="B114" s="28" t="s">
        <v>184</v>
      </c>
      <c r="C114" s="95">
        <v>17000</v>
      </c>
      <c r="D114" s="82"/>
      <c r="E114" s="82"/>
      <c r="F114" s="82">
        <v>17000</v>
      </c>
      <c r="G114" s="81"/>
      <c r="H114" s="243"/>
      <c r="I114" s="81"/>
      <c r="J114" s="81"/>
      <c r="K114" s="243"/>
      <c r="L114" s="268"/>
      <c r="M114" s="269"/>
      <c r="N114" s="7"/>
      <c r="O114" s="7"/>
    </row>
    <row r="115" spans="1:15" ht="24.75" customHeight="1">
      <c r="A115" s="28">
        <v>324</v>
      </c>
      <c r="B115" s="28" t="s">
        <v>145</v>
      </c>
      <c r="C115" s="95">
        <f>SUM(D115+E115+F115+G115+H115+I115+J115+K115)</f>
        <v>0</v>
      </c>
      <c r="D115" s="82"/>
      <c r="E115" s="82"/>
      <c r="F115" s="82"/>
      <c r="G115" s="81"/>
      <c r="H115" s="243"/>
      <c r="I115" s="81"/>
      <c r="J115" s="81"/>
      <c r="K115" s="243"/>
      <c r="L115" s="268"/>
      <c r="M115" s="269"/>
      <c r="N115" s="7"/>
      <c r="O115" s="7"/>
    </row>
    <row r="116" spans="1:15" ht="24.75" customHeight="1">
      <c r="A116" s="28">
        <v>329</v>
      </c>
      <c r="B116" s="28" t="s">
        <v>26</v>
      </c>
      <c r="C116" s="95">
        <v>32000</v>
      </c>
      <c r="D116" s="82"/>
      <c r="E116" s="82"/>
      <c r="F116" s="82">
        <v>32000</v>
      </c>
      <c r="G116" s="81"/>
      <c r="H116" s="243"/>
      <c r="I116" s="81"/>
      <c r="J116" s="81"/>
      <c r="K116" s="243"/>
      <c r="L116" s="268"/>
      <c r="M116" s="269"/>
      <c r="N116" s="7"/>
      <c r="O116" s="7"/>
    </row>
    <row r="117" spans="1:15" ht="12.75">
      <c r="A117" s="407">
        <v>32941</v>
      </c>
      <c r="B117" s="28" t="s">
        <v>185</v>
      </c>
      <c r="C117" s="95">
        <v>2000</v>
      </c>
      <c r="D117" s="82"/>
      <c r="E117" s="82"/>
      <c r="F117" s="82">
        <v>2000</v>
      </c>
      <c r="G117" s="81"/>
      <c r="H117" s="243"/>
      <c r="I117" s="81"/>
      <c r="J117" s="81"/>
      <c r="K117" s="243"/>
      <c r="L117" s="268"/>
      <c r="M117" s="269"/>
      <c r="N117" s="7"/>
      <c r="O117" s="7"/>
    </row>
    <row r="118" spans="1:15" ht="22.5">
      <c r="A118" s="408">
        <v>32999</v>
      </c>
      <c r="B118" s="409" t="s">
        <v>26</v>
      </c>
      <c r="C118" s="95">
        <v>30000</v>
      </c>
      <c r="D118" s="82"/>
      <c r="E118" s="82"/>
      <c r="F118" s="82">
        <v>30000</v>
      </c>
      <c r="G118" s="81"/>
      <c r="H118" s="243"/>
      <c r="I118" s="81"/>
      <c r="J118" s="81"/>
      <c r="K118" s="243"/>
      <c r="L118" s="268"/>
      <c r="M118" s="269"/>
      <c r="N118" s="7"/>
      <c r="O118" s="7"/>
    </row>
    <row r="119" spans="1:15" ht="13.5" customHeight="1">
      <c r="A119" s="261">
        <v>34</v>
      </c>
      <c r="B119" s="262" t="s">
        <v>18</v>
      </c>
      <c r="C119" s="263">
        <f>SUM(C120)</f>
        <v>0</v>
      </c>
      <c r="D119" s="263">
        <f aca="true" t="shared" si="21" ref="D119:K119">SUM(D120)</f>
        <v>0</v>
      </c>
      <c r="E119" s="263">
        <f t="shared" si="21"/>
        <v>0</v>
      </c>
      <c r="F119" s="263">
        <f t="shared" si="21"/>
        <v>0</v>
      </c>
      <c r="G119" s="263">
        <f t="shared" si="21"/>
        <v>0</v>
      </c>
      <c r="H119" s="263">
        <f t="shared" si="21"/>
        <v>0</v>
      </c>
      <c r="I119" s="263">
        <f t="shared" si="21"/>
        <v>0</v>
      </c>
      <c r="J119" s="263">
        <f t="shared" si="21"/>
        <v>0</v>
      </c>
      <c r="K119" s="263">
        <f t="shared" si="21"/>
        <v>0</v>
      </c>
      <c r="L119" s="264"/>
      <c r="M119" s="265"/>
      <c r="N119" s="7"/>
      <c r="O119" s="7"/>
    </row>
    <row r="120" spans="1:15" s="84" customFormat="1" ht="18" customHeight="1">
      <c r="A120" s="28">
        <v>343</v>
      </c>
      <c r="B120" s="28" t="s">
        <v>146</v>
      </c>
      <c r="C120" s="95">
        <f>SUM(D120+E120+F120+G120+H120+I120+J120+K120)</f>
        <v>0</v>
      </c>
      <c r="D120" s="82"/>
      <c r="E120" s="82"/>
      <c r="F120" s="82"/>
      <c r="G120" s="81"/>
      <c r="H120" s="243"/>
      <c r="I120" s="81"/>
      <c r="J120" s="81"/>
      <c r="K120" s="243"/>
      <c r="L120" s="268"/>
      <c r="M120" s="269"/>
      <c r="N120" s="256"/>
      <c r="O120" s="256"/>
    </row>
    <row r="121" spans="1:15" ht="21.75" customHeight="1">
      <c r="A121" s="261">
        <v>42</v>
      </c>
      <c r="B121" s="262" t="s">
        <v>27</v>
      </c>
      <c r="C121" s="263">
        <v>49000</v>
      </c>
      <c r="D121" s="263">
        <f aca="true" t="shared" si="22" ref="D121:K121">SUM(D122)</f>
        <v>0</v>
      </c>
      <c r="E121" s="263">
        <f t="shared" si="22"/>
        <v>0</v>
      </c>
      <c r="F121" s="263">
        <v>49000</v>
      </c>
      <c r="G121" s="263">
        <f t="shared" si="22"/>
        <v>0</v>
      </c>
      <c r="H121" s="263">
        <f t="shared" si="22"/>
        <v>0</v>
      </c>
      <c r="I121" s="263">
        <f t="shared" si="22"/>
        <v>0</v>
      </c>
      <c r="J121" s="263">
        <f t="shared" si="22"/>
        <v>0</v>
      </c>
      <c r="K121" s="263">
        <f t="shared" si="22"/>
        <v>0</v>
      </c>
      <c r="L121" s="264">
        <v>49000</v>
      </c>
      <c r="M121" s="265">
        <v>49000</v>
      </c>
      <c r="N121" s="7"/>
      <c r="O121" s="7"/>
    </row>
    <row r="122" spans="1:15" ht="17.25" customHeight="1">
      <c r="A122" s="28">
        <v>422</v>
      </c>
      <c r="B122" s="28" t="s">
        <v>147</v>
      </c>
      <c r="C122" s="95"/>
      <c r="D122" s="82"/>
      <c r="E122" s="82"/>
      <c r="F122" s="82"/>
      <c r="G122" s="81"/>
      <c r="H122" s="243"/>
      <c r="I122" s="81"/>
      <c r="J122" s="81"/>
      <c r="K122" s="243"/>
      <c r="L122" s="268"/>
      <c r="M122" s="269"/>
      <c r="N122" s="7"/>
      <c r="O122" s="7"/>
    </row>
    <row r="123" spans="1:15" ht="17.25" customHeight="1">
      <c r="A123" s="408">
        <v>42211</v>
      </c>
      <c r="B123" s="409" t="s">
        <v>186</v>
      </c>
      <c r="C123" s="95">
        <v>20000</v>
      </c>
      <c r="D123" s="82"/>
      <c r="E123" s="82"/>
      <c r="F123" s="82">
        <v>20000</v>
      </c>
      <c r="G123" s="81"/>
      <c r="H123" s="243"/>
      <c r="I123" s="81"/>
      <c r="J123" s="81"/>
      <c r="K123" s="243"/>
      <c r="L123" s="268"/>
      <c r="M123" s="269"/>
      <c r="N123" s="7"/>
      <c r="O123" s="7"/>
    </row>
    <row r="124" spans="1:15" ht="17.25" customHeight="1">
      <c r="A124" s="408">
        <v>42212</v>
      </c>
      <c r="B124" s="409" t="s">
        <v>187</v>
      </c>
      <c r="C124" s="95">
        <v>20000</v>
      </c>
      <c r="D124" s="82"/>
      <c r="E124" s="82"/>
      <c r="F124" s="82">
        <v>20000</v>
      </c>
      <c r="G124" s="81"/>
      <c r="H124" s="243"/>
      <c r="I124" s="81"/>
      <c r="J124" s="81"/>
      <c r="K124" s="243"/>
      <c r="L124" s="268"/>
      <c r="M124" s="269"/>
      <c r="N124" s="7"/>
      <c r="O124" s="7"/>
    </row>
    <row r="125" spans="1:15" ht="17.25" customHeight="1">
      <c r="A125" s="408">
        <v>42261</v>
      </c>
      <c r="B125" s="409" t="s">
        <v>67</v>
      </c>
      <c r="C125" s="95">
        <v>5000</v>
      </c>
      <c r="D125" s="82"/>
      <c r="E125" s="82"/>
      <c r="F125" s="82">
        <v>5000</v>
      </c>
      <c r="G125" s="81"/>
      <c r="H125" s="243"/>
      <c r="I125" s="81"/>
      <c r="J125" s="81"/>
      <c r="K125" s="243"/>
      <c r="L125" s="268"/>
      <c r="M125" s="269"/>
      <c r="N125" s="7"/>
      <c r="O125" s="7"/>
    </row>
    <row r="126" spans="1:15" ht="17.25" customHeight="1">
      <c r="A126" s="408">
        <v>42221</v>
      </c>
      <c r="B126" s="409" t="s">
        <v>188</v>
      </c>
      <c r="C126" s="95">
        <v>2000</v>
      </c>
      <c r="D126" s="82"/>
      <c r="E126" s="82"/>
      <c r="F126" s="82">
        <v>2000</v>
      </c>
      <c r="G126" s="81"/>
      <c r="H126" s="243"/>
      <c r="I126" s="81"/>
      <c r="J126" s="81"/>
      <c r="K126" s="243"/>
      <c r="L126" s="268"/>
      <c r="M126" s="269"/>
      <c r="N126" s="7"/>
      <c r="O126" s="7"/>
    </row>
    <row r="127" spans="1:15" ht="17.25" customHeight="1">
      <c r="A127" s="270">
        <v>42411</v>
      </c>
      <c r="B127" s="410" t="s">
        <v>189</v>
      </c>
      <c r="C127" s="95">
        <v>2000</v>
      </c>
      <c r="D127" s="82"/>
      <c r="E127" s="82"/>
      <c r="F127" s="82">
        <v>2000</v>
      </c>
      <c r="G127" s="81"/>
      <c r="H127" s="243"/>
      <c r="I127" s="81"/>
      <c r="J127" s="81"/>
      <c r="K127" s="243"/>
      <c r="L127" s="268"/>
      <c r="M127" s="269"/>
      <c r="N127" s="7"/>
      <c r="O127" s="7"/>
    </row>
    <row r="128" spans="1:15" s="84" customFormat="1" ht="17.25" customHeight="1">
      <c r="A128" s="83"/>
      <c r="B128" s="83" t="s">
        <v>86</v>
      </c>
      <c r="C128" s="96">
        <f aca="true" t="shared" si="23" ref="C128:K128">SUM(C91+C95+C119+C121)</f>
        <v>1731000</v>
      </c>
      <c r="D128" s="96">
        <f t="shared" si="23"/>
        <v>866600</v>
      </c>
      <c r="E128" s="96">
        <f t="shared" si="23"/>
        <v>0</v>
      </c>
      <c r="F128" s="96">
        <v>872400</v>
      </c>
      <c r="G128" s="96">
        <f t="shared" si="23"/>
        <v>0</v>
      </c>
      <c r="H128" s="96">
        <f t="shared" si="23"/>
        <v>0</v>
      </c>
      <c r="I128" s="96">
        <f t="shared" si="23"/>
        <v>0</v>
      </c>
      <c r="J128" s="96">
        <f t="shared" si="23"/>
        <v>0</v>
      </c>
      <c r="K128" s="96">
        <f t="shared" si="23"/>
        <v>0</v>
      </c>
      <c r="L128" s="96">
        <v>1731000</v>
      </c>
      <c r="M128" s="96">
        <v>1731000</v>
      </c>
      <c r="N128" s="256"/>
      <c r="O128" s="256"/>
    </row>
    <row r="129" spans="1:15" ht="17.25" customHeight="1">
      <c r="A129" s="76"/>
      <c r="B129" s="7"/>
      <c r="C129" s="7"/>
      <c r="D129" s="72"/>
      <c r="E129" s="72"/>
      <c r="F129" s="72"/>
      <c r="G129" s="7"/>
      <c r="H129" s="241"/>
      <c r="I129" s="7"/>
      <c r="J129" s="7"/>
      <c r="K129" s="241"/>
      <c r="L129" s="7"/>
      <c r="M129" s="7"/>
      <c r="N129" s="7"/>
      <c r="O129" s="7"/>
    </row>
    <row r="130" spans="1:15" ht="17.25" customHeight="1">
      <c r="A130" s="327" t="s">
        <v>74</v>
      </c>
      <c r="B130" s="328"/>
      <c r="C130" s="328" t="s">
        <v>90</v>
      </c>
      <c r="D130" s="329" t="s">
        <v>162</v>
      </c>
      <c r="E130" s="329"/>
      <c r="F130" s="330"/>
      <c r="G130" s="328"/>
      <c r="H130" s="331"/>
      <c r="I130" s="328"/>
      <c r="J130" s="328"/>
      <c r="K130" s="331"/>
      <c r="L130" s="328"/>
      <c r="M130" s="328"/>
      <c r="N130" s="308"/>
      <c r="O130" s="7"/>
    </row>
    <row r="131" spans="1:15" ht="17.25" customHeight="1">
      <c r="A131" s="310" t="s">
        <v>30</v>
      </c>
      <c r="B131" s="311" t="s">
        <v>10</v>
      </c>
      <c r="C131" s="311" t="s">
        <v>168</v>
      </c>
      <c r="D131" s="311" t="s">
        <v>78</v>
      </c>
      <c r="E131" s="311" t="s">
        <v>31</v>
      </c>
      <c r="F131" s="311" t="s">
        <v>4</v>
      </c>
      <c r="G131" s="332" t="s">
        <v>5</v>
      </c>
      <c r="H131" s="333" t="s">
        <v>6</v>
      </c>
      <c r="I131" s="332" t="s">
        <v>9</v>
      </c>
      <c r="J131" s="334" t="s">
        <v>32</v>
      </c>
      <c r="K131" s="335" t="s">
        <v>7</v>
      </c>
      <c r="L131" s="311" t="s">
        <v>166</v>
      </c>
      <c r="M131" s="311" t="s">
        <v>167</v>
      </c>
      <c r="N131" s="308"/>
      <c r="O131" s="7"/>
    </row>
    <row r="132" spans="1:15" ht="19.5" customHeight="1">
      <c r="A132" s="312" t="s">
        <v>33</v>
      </c>
      <c r="B132" s="313" t="s">
        <v>34</v>
      </c>
      <c r="C132" s="313" t="s">
        <v>35</v>
      </c>
      <c r="D132" s="313" t="s">
        <v>36</v>
      </c>
      <c r="E132" s="313" t="s">
        <v>76</v>
      </c>
      <c r="F132" s="313" t="s">
        <v>79</v>
      </c>
      <c r="G132" s="313" t="s">
        <v>37</v>
      </c>
      <c r="H132" s="314" t="s">
        <v>38</v>
      </c>
      <c r="I132" s="313" t="s">
        <v>39</v>
      </c>
      <c r="J132" s="313" t="s">
        <v>40</v>
      </c>
      <c r="K132" s="314" t="s">
        <v>41</v>
      </c>
      <c r="L132" s="313" t="s">
        <v>42</v>
      </c>
      <c r="M132" s="315" t="s">
        <v>80</v>
      </c>
      <c r="N132" s="308"/>
      <c r="O132" s="7"/>
    </row>
    <row r="133" spans="1:15" ht="17.25" customHeight="1">
      <c r="A133" s="336">
        <v>31</v>
      </c>
      <c r="B133" s="337" t="s">
        <v>21</v>
      </c>
      <c r="C133" s="338">
        <f aca="true" t="shared" si="24" ref="C133:K133">SUM(C134+C135+C136)</f>
        <v>36000</v>
      </c>
      <c r="D133" s="338">
        <f t="shared" si="24"/>
        <v>0</v>
      </c>
      <c r="E133" s="338">
        <f t="shared" si="24"/>
        <v>0</v>
      </c>
      <c r="F133" s="338">
        <f t="shared" si="24"/>
        <v>0</v>
      </c>
      <c r="G133" s="338">
        <f t="shared" si="24"/>
        <v>0</v>
      </c>
      <c r="H133" s="339">
        <f t="shared" si="24"/>
        <v>0</v>
      </c>
      <c r="I133" s="338">
        <f t="shared" si="24"/>
        <v>0</v>
      </c>
      <c r="J133" s="338">
        <f t="shared" si="24"/>
        <v>0</v>
      </c>
      <c r="K133" s="338">
        <f t="shared" si="24"/>
        <v>0</v>
      </c>
      <c r="L133" s="340">
        <v>36000</v>
      </c>
      <c r="M133" s="340">
        <v>36000</v>
      </c>
      <c r="N133" s="308"/>
      <c r="O133" s="7"/>
    </row>
    <row r="134" spans="1:15" s="84" customFormat="1" ht="15" customHeight="1">
      <c r="A134" s="341">
        <v>311</v>
      </c>
      <c r="B134" s="342" t="s">
        <v>75</v>
      </c>
      <c r="C134" s="343">
        <v>36000</v>
      </c>
      <c r="D134" s="344"/>
      <c r="E134" s="344"/>
      <c r="F134" s="344"/>
      <c r="G134" s="342"/>
      <c r="H134" s="345"/>
      <c r="I134" s="342"/>
      <c r="J134" s="342"/>
      <c r="K134" s="345"/>
      <c r="L134" s="346"/>
      <c r="M134" s="347"/>
      <c r="N134" s="309"/>
      <c r="O134" s="256"/>
    </row>
    <row r="135" spans="1:15" ht="15" customHeight="1">
      <c r="A135" s="341">
        <v>312</v>
      </c>
      <c r="B135" s="342" t="s">
        <v>11</v>
      </c>
      <c r="C135" s="343">
        <f aca="true" t="shared" si="25" ref="C135:C147">SUM(D135+E135+F135+G135+H135+I135+J135+K135)</f>
        <v>0</v>
      </c>
      <c r="D135" s="344"/>
      <c r="E135" s="344"/>
      <c r="F135" s="344"/>
      <c r="G135" s="342"/>
      <c r="H135" s="345"/>
      <c r="I135" s="342"/>
      <c r="J135" s="342"/>
      <c r="K135" s="345"/>
      <c r="L135" s="346"/>
      <c r="M135" s="347"/>
      <c r="N135" s="308"/>
      <c r="O135" s="7"/>
    </row>
    <row r="136" spans="1:15" s="84" customFormat="1" ht="15" customHeight="1">
      <c r="A136" s="341">
        <v>313</v>
      </c>
      <c r="B136" s="342" t="s">
        <v>144</v>
      </c>
      <c r="C136" s="343">
        <f t="shared" si="25"/>
        <v>0</v>
      </c>
      <c r="D136" s="344"/>
      <c r="E136" s="344"/>
      <c r="F136" s="344"/>
      <c r="G136" s="342"/>
      <c r="H136" s="345"/>
      <c r="I136" s="342"/>
      <c r="J136" s="342"/>
      <c r="K136" s="345"/>
      <c r="L136" s="346"/>
      <c r="M136" s="347"/>
      <c r="N136" s="309"/>
      <c r="O136" s="256"/>
    </row>
    <row r="137" spans="1:15" ht="23.25" customHeight="1">
      <c r="A137" s="348">
        <v>32</v>
      </c>
      <c r="B137" s="349" t="s">
        <v>12</v>
      </c>
      <c r="C137" s="350">
        <f aca="true" t="shared" si="26" ref="C137:K137">SUM(C138+C139+C140+C141+C142)</f>
        <v>1360</v>
      </c>
      <c r="D137" s="350">
        <f t="shared" si="26"/>
        <v>0</v>
      </c>
      <c r="E137" s="350">
        <f t="shared" si="26"/>
        <v>0</v>
      </c>
      <c r="F137" s="350">
        <f t="shared" si="26"/>
        <v>0</v>
      </c>
      <c r="G137" s="350">
        <f t="shared" si="26"/>
        <v>0</v>
      </c>
      <c r="H137" s="351">
        <f t="shared" si="26"/>
        <v>0</v>
      </c>
      <c r="I137" s="350">
        <f t="shared" si="26"/>
        <v>0</v>
      </c>
      <c r="J137" s="350">
        <f t="shared" si="26"/>
        <v>0</v>
      </c>
      <c r="K137" s="350">
        <f t="shared" si="26"/>
        <v>0</v>
      </c>
      <c r="L137" s="352">
        <v>1360</v>
      </c>
      <c r="M137" s="353">
        <v>1360</v>
      </c>
      <c r="N137" s="308"/>
      <c r="O137" s="7"/>
    </row>
    <row r="138" spans="1:15" ht="17.25" customHeight="1">
      <c r="A138" s="341">
        <v>321</v>
      </c>
      <c r="B138" s="342" t="s">
        <v>23</v>
      </c>
      <c r="C138" s="343">
        <v>1360</v>
      </c>
      <c r="D138" s="344"/>
      <c r="E138" s="344"/>
      <c r="F138" s="344"/>
      <c r="G138" s="342"/>
      <c r="H138" s="345"/>
      <c r="I138" s="342"/>
      <c r="J138" s="342"/>
      <c r="K138" s="345"/>
      <c r="L138" s="346"/>
      <c r="M138" s="347"/>
      <c r="N138" s="308"/>
      <c r="O138" s="7"/>
    </row>
    <row r="139" spans="1:15" ht="18.75" customHeight="1">
      <c r="A139" s="341">
        <v>322</v>
      </c>
      <c r="B139" s="342" t="s">
        <v>24</v>
      </c>
      <c r="C139" s="343">
        <f t="shared" si="25"/>
        <v>0</v>
      </c>
      <c r="D139" s="344"/>
      <c r="E139" s="344"/>
      <c r="F139" s="344"/>
      <c r="G139" s="342"/>
      <c r="H139" s="345"/>
      <c r="I139" s="342"/>
      <c r="J139" s="342"/>
      <c r="K139" s="345"/>
      <c r="L139" s="346"/>
      <c r="M139" s="347"/>
      <c r="N139" s="308"/>
      <c r="O139" s="7"/>
    </row>
    <row r="140" spans="1:15" ht="12.75">
      <c r="A140" s="341">
        <v>323</v>
      </c>
      <c r="B140" s="342" t="s">
        <v>25</v>
      </c>
      <c r="C140" s="343">
        <f t="shared" si="25"/>
        <v>0</v>
      </c>
      <c r="D140" s="344"/>
      <c r="E140" s="344"/>
      <c r="F140" s="344"/>
      <c r="G140" s="342"/>
      <c r="H140" s="345"/>
      <c r="I140" s="342"/>
      <c r="J140" s="342"/>
      <c r="K140" s="345"/>
      <c r="L140" s="346"/>
      <c r="M140" s="347"/>
      <c r="N140" s="308"/>
      <c r="O140" s="7"/>
    </row>
    <row r="141" spans="1:15" ht="20.25" customHeight="1">
      <c r="A141" s="341">
        <v>324</v>
      </c>
      <c r="B141" s="342" t="s">
        <v>145</v>
      </c>
      <c r="C141" s="343">
        <f t="shared" si="25"/>
        <v>0</v>
      </c>
      <c r="D141" s="344"/>
      <c r="E141" s="344"/>
      <c r="F141" s="344"/>
      <c r="G141" s="342"/>
      <c r="H141" s="345"/>
      <c r="I141" s="342"/>
      <c r="J141" s="342"/>
      <c r="K141" s="345"/>
      <c r="L141" s="346"/>
      <c r="M141" s="347"/>
      <c r="N141" s="308"/>
      <c r="O141" s="7"/>
    </row>
    <row r="142" spans="1:15" ht="17.25" customHeight="1">
      <c r="A142" s="341">
        <v>329</v>
      </c>
      <c r="B142" s="342" t="s">
        <v>26</v>
      </c>
      <c r="C142" s="343">
        <f t="shared" si="25"/>
        <v>0</v>
      </c>
      <c r="D142" s="344"/>
      <c r="E142" s="344"/>
      <c r="F142" s="344"/>
      <c r="G142" s="342"/>
      <c r="H142" s="345"/>
      <c r="I142" s="342"/>
      <c r="J142" s="342"/>
      <c r="K142" s="345"/>
      <c r="L142" s="346"/>
      <c r="M142" s="347"/>
      <c r="N142" s="308"/>
      <c r="O142" s="7"/>
    </row>
    <row r="143" spans="1:15" ht="12" customHeight="1">
      <c r="A143" s="348">
        <v>34</v>
      </c>
      <c r="B143" s="349" t="s">
        <v>18</v>
      </c>
      <c r="C143" s="350">
        <f aca="true" t="shared" si="27" ref="C143:K143">SUM(C144)</f>
        <v>0</v>
      </c>
      <c r="D143" s="350">
        <f t="shared" si="27"/>
        <v>0</v>
      </c>
      <c r="E143" s="350">
        <f t="shared" si="27"/>
        <v>0</v>
      </c>
      <c r="F143" s="350">
        <f t="shared" si="27"/>
        <v>0</v>
      </c>
      <c r="G143" s="350">
        <f t="shared" si="27"/>
        <v>0</v>
      </c>
      <c r="H143" s="350">
        <f t="shared" si="27"/>
        <v>0</v>
      </c>
      <c r="I143" s="350">
        <f t="shared" si="27"/>
        <v>0</v>
      </c>
      <c r="J143" s="350">
        <f t="shared" si="27"/>
        <v>0</v>
      </c>
      <c r="K143" s="350">
        <f t="shared" si="27"/>
        <v>0</v>
      </c>
      <c r="L143" s="352"/>
      <c r="M143" s="353"/>
      <c r="N143" s="308"/>
      <c r="O143" s="7"/>
    </row>
    <row r="144" spans="1:15" ht="12" customHeight="1">
      <c r="A144" s="341">
        <v>343</v>
      </c>
      <c r="B144" s="342" t="s">
        <v>146</v>
      </c>
      <c r="C144" s="343">
        <f t="shared" si="25"/>
        <v>0</v>
      </c>
      <c r="D144" s="344"/>
      <c r="E144" s="344"/>
      <c r="F144" s="344"/>
      <c r="G144" s="342"/>
      <c r="H144" s="345"/>
      <c r="I144" s="342"/>
      <c r="J144" s="342"/>
      <c r="K144" s="345"/>
      <c r="L144" s="346"/>
      <c r="M144" s="347"/>
      <c r="N144" s="308"/>
      <c r="O144" s="7"/>
    </row>
    <row r="145" spans="1:15" ht="21" customHeight="1">
      <c r="A145" s="348">
        <v>42</v>
      </c>
      <c r="B145" s="349" t="s">
        <v>27</v>
      </c>
      <c r="C145" s="350">
        <f>SUM(C146+C147)</f>
        <v>0</v>
      </c>
      <c r="D145" s="350">
        <f aca="true" t="shared" si="28" ref="D145:K145">SUM(D146)</f>
        <v>0</v>
      </c>
      <c r="E145" s="350">
        <f t="shared" si="28"/>
        <v>0</v>
      </c>
      <c r="F145" s="350">
        <f t="shared" si="28"/>
        <v>0</v>
      </c>
      <c r="G145" s="350">
        <f t="shared" si="28"/>
        <v>0</v>
      </c>
      <c r="H145" s="350">
        <f t="shared" si="28"/>
        <v>0</v>
      </c>
      <c r="I145" s="350">
        <f t="shared" si="28"/>
        <v>0</v>
      </c>
      <c r="J145" s="350">
        <f t="shared" si="28"/>
        <v>0</v>
      </c>
      <c r="K145" s="350">
        <f t="shared" si="28"/>
        <v>0</v>
      </c>
      <c r="L145" s="352"/>
      <c r="M145" s="353"/>
      <c r="N145" s="308"/>
      <c r="O145" s="7"/>
    </row>
    <row r="146" spans="1:15" s="26" customFormat="1" ht="12" customHeight="1">
      <c r="A146" s="341">
        <v>422</v>
      </c>
      <c r="B146" s="342" t="s">
        <v>147</v>
      </c>
      <c r="C146" s="343">
        <f t="shared" si="25"/>
        <v>0</v>
      </c>
      <c r="D146" s="344"/>
      <c r="E146" s="344"/>
      <c r="F146" s="344"/>
      <c r="G146" s="342"/>
      <c r="H146" s="345"/>
      <c r="I146" s="342"/>
      <c r="J146" s="342"/>
      <c r="K146" s="345"/>
      <c r="L146" s="346"/>
      <c r="M146" s="347"/>
      <c r="N146" s="316"/>
      <c r="O146" s="61"/>
    </row>
    <row r="147" spans="1:15" s="26" customFormat="1" ht="12" customHeight="1">
      <c r="A147" s="341" t="s">
        <v>118</v>
      </c>
      <c r="B147" s="342"/>
      <c r="C147" s="343">
        <f t="shared" si="25"/>
        <v>0</v>
      </c>
      <c r="D147" s="344"/>
      <c r="E147" s="344"/>
      <c r="F147" s="344"/>
      <c r="G147" s="342"/>
      <c r="H147" s="345"/>
      <c r="I147" s="342"/>
      <c r="J147" s="342"/>
      <c r="K147" s="345"/>
      <c r="L147" s="346"/>
      <c r="M147" s="347"/>
      <c r="N147" s="316"/>
      <c r="O147" s="61"/>
    </row>
    <row r="148" spans="1:15" ht="18.75" customHeight="1">
      <c r="A148" s="354"/>
      <c r="B148" s="354" t="s">
        <v>86</v>
      </c>
      <c r="C148" s="173">
        <f>SUM(C133+C137+C143+C145)</f>
        <v>37360</v>
      </c>
      <c r="D148" s="173">
        <f aca="true" t="shared" si="29" ref="D148:K148">SUM(D133+D137+D143+D145)</f>
        <v>0</v>
      </c>
      <c r="E148" s="173">
        <f t="shared" si="29"/>
        <v>0</v>
      </c>
      <c r="F148" s="173">
        <f t="shared" si="29"/>
        <v>0</v>
      </c>
      <c r="G148" s="173">
        <f t="shared" si="29"/>
        <v>0</v>
      </c>
      <c r="H148" s="173">
        <f t="shared" si="29"/>
        <v>0</v>
      </c>
      <c r="I148" s="173">
        <f t="shared" si="29"/>
        <v>0</v>
      </c>
      <c r="J148" s="173">
        <f t="shared" si="29"/>
        <v>0</v>
      </c>
      <c r="K148" s="173">
        <f t="shared" si="29"/>
        <v>0</v>
      </c>
      <c r="L148" s="173">
        <v>37600</v>
      </c>
      <c r="M148" s="173">
        <v>37600</v>
      </c>
      <c r="N148" s="308"/>
      <c r="O148" s="7"/>
    </row>
    <row r="149" spans="1:15" ht="13.5" customHeight="1">
      <c r="A149" s="317"/>
      <c r="B149" s="318"/>
      <c r="C149" s="319"/>
      <c r="D149" s="319"/>
      <c r="E149" s="319"/>
      <c r="F149" s="319"/>
      <c r="G149" s="319"/>
      <c r="H149" s="320"/>
      <c r="I149" s="319"/>
      <c r="J149" s="319"/>
      <c r="K149" s="320"/>
      <c r="L149" s="319"/>
      <c r="M149" s="319"/>
      <c r="N149" s="308"/>
      <c r="O149" s="7"/>
    </row>
    <row r="150" spans="1:15" ht="13.5" customHeight="1">
      <c r="A150" s="307" t="s">
        <v>74</v>
      </c>
      <c r="B150" s="321"/>
      <c r="C150" s="321" t="s">
        <v>95</v>
      </c>
      <c r="D150" s="39" t="s">
        <v>152</v>
      </c>
      <c r="E150" s="322"/>
      <c r="F150" s="321"/>
      <c r="G150" s="321"/>
      <c r="H150" s="323"/>
      <c r="I150" s="321"/>
      <c r="J150" s="321"/>
      <c r="K150" s="323"/>
      <c r="L150" s="321"/>
      <c r="M150" s="321"/>
      <c r="N150" s="308"/>
      <c r="O150" s="7"/>
    </row>
    <row r="151" spans="1:15" s="356" customFormat="1" ht="32.25" customHeight="1">
      <c r="A151" s="310" t="s">
        <v>30</v>
      </c>
      <c r="B151" s="311" t="s">
        <v>10</v>
      </c>
      <c r="C151" s="311" t="s">
        <v>168</v>
      </c>
      <c r="D151" s="311" t="s">
        <v>78</v>
      </c>
      <c r="E151" s="311" t="s">
        <v>31</v>
      </c>
      <c r="F151" s="311" t="s">
        <v>4</v>
      </c>
      <c r="G151" s="332" t="s">
        <v>5</v>
      </c>
      <c r="H151" s="333" t="s">
        <v>6</v>
      </c>
      <c r="I151" s="332" t="s">
        <v>9</v>
      </c>
      <c r="J151" s="334" t="s">
        <v>32</v>
      </c>
      <c r="K151" s="335" t="s">
        <v>7</v>
      </c>
      <c r="L151" s="311" t="s">
        <v>166</v>
      </c>
      <c r="M151" s="311" t="s">
        <v>167</v>
      </c>
      <c r="N151" s="328"/>
      <c r="O151" s="373"/>
    </row>
    <row r="152" spans="1:15" s="356" customFormat="1" ht="21.75" customHeight="1">
      <c r="A152" s="312" t="s">
        <v>33</v>
      </c>
      <c r="B152" s="313" t="s">
        <v>34</v>
      </c>
      <c r="C152" s="313" t="s">
        <v>35</v>
      </c>
      <c r="D152" s="313" t="s">
        <v>36</v>
      </c>
      <c r="E152" s="313" t="s">
        <v>76</v>
      </c>
      <c r="F152" s="313" t="s">
        <v>79</v>
      </c>
      <c r="G152" s="313" t="s">
        <v>37</v>
      </c>
      <c r="H152" s="314" t="s">
        <v>38</v>
      </c>
      <c r="I152" s="313" t="s">
        <v>39</v>
      </c>
      <c r="J152" s="313" t="s">
        <v>40</v>
      </c>
      <c r="K152" s="314" t="s">
        <v>41</v>
      </c>
      <c r="L152" s="313" t="s">
        <v>42</v>
      </c>
      <c r="M152" s="313" t="s">
        <v>80</v>
      </c>
      <c r="N152" s="328"/>
      <c r="O152" s="373"/>
    </row>
    <row r="153" spans="1:15" s="356" customFormat="1" ht="21.75" customHeight="1">
      <c r="A153" s="348">
        <v>32</v>
      </c>
      <c r="B153" s="349" t="s">
        <v>12</v>
      </c>
      <c r="C153" s="350">
        <f aca="true" t="shared" si="30" ref="C153:K153">SUM(C154+C157)</f>
        <v>0</v>
      </c>
      <c r="D153" s="350">
        <f t="shared" si="30"/>
        <v>0</v>
      </c>
      <c r="E153" s="350">
        <f t="shared" si="30"/>
        <v>0</v>
      </c>
      <c r="F153" s="350">
        <f t="shared" si="30"/>
        <v>0</v>
      </c>
      <c r="G153" s="350">
        <f t="shared" si="30"/>
        <v>0</v>
      </c>
      <c r="H153" s="350">
        <f t="shared" si="30"/>
        <v>0</v>
      </c>
      <c r="I153" s="350">
        <f t="shared" si="30"/>
        <v>0</v>
      </c>
      <c r="J153" s="350">
        <f t="shared" si="30"/>
        <v>0</v>
      </c>
      <c r="K153" s="350">
        <f t="shared" si="30"/>
        <v>0</v>
      </c>
      <c r="L153" s="352"/>
      <c r="M153" s="353"/>
      <c r="N153" s="328"/>
      <c r="O153" s="373"/>
    </row>
    <row r="154" spans="1:15" s="356" customFormat="1" ht="15" customHeight="1">
      <c r="A154" s="341">
        <v>322</v>
      </c>
      <c r="B154" s="342" t="s">
        <v>24</v>
      </c>
      <c r="C154" s="343">
        <f>SUM(D154+E154+F154+G154+H154+I154+J154+K154)</f>
        <v>0</v>
      </c>
      <c r="D154" s="344"/>
      <c r="E154" s="344"/>
      <c r="F154" s="344"/>
      <c r="G154" s="342"/>
      <c r="H154" s="345"/>
      <c r="I154" s="342"/>
      <c r="J154" s="342"/>
      <c r="K154" s="345"/>
      <c r="L154" s="346"/>
      <c r="M154" s="347"/>
      <c r="N154" s="328"/>
      <c r="O154" s="373"/>
    </row>
    <row r="155" spans="1:15" s="356" customFormat="1" ht="15" customHeight="1">
      <c r="A155" s="374">
        <v>323</v>
      </c>
      <c r="B155" s="375" t="s">
        <v>25</v>
      </c>
      <c r="C155" s="343">
        <f>SUM(D155+E155+F155+G155+H155+I155+J155+K155)</f>
        <v>0</v>
      </c>
      <c r="D155" s="344"/>
      <c r="E155" s="344"/>
      <c r="F155" s="344"/>
      <c r="G155" s="342"/>
      <c r="H155" s="345"/>
      <c r="I155" s="342"/>
      <c r="J155" s="342"/>
      <c r="K155" s="345"/>
      <c r="L155" s="346"/>
      <c r="M155" s="347"/>
      <c r="N155" s="328"/>
      <c r="O155" s="373"/>
    </row>
    <row r="156" spans="1:15" s="356" customFormat="1" ht="15" customHeight="1">
      <c r="A156" s="374" t="s">
        <v>118</v>
      </c>
      <c r="B156" s="375"/>
      <c r="C156" s="343">
        <f>SUM(D156+E156+F156+G156+H156+I156+J156+K156)</f>
        <v>0</v>
      </c>
      <c r="D156" s="344"/>
      <c r="E156" s="344"/>
      <c r="F156" s="344"/>
      <c r="G156" s="342"/>
      <c r="H156" s="345"/>
      <c r="I156" s="342"/>
      <c r="J156" s="342"/>
      <c r="K156" s="345"/>
      <c r="L156" s="346"/>
      <c r="M156" s="346"/>
      <c r="N156" s="328"/>
      <c r="O156" s="373"/>
    </row>
    <row r="157" spans="1:15" s="356" customFormat="1" ht="15" customHeight="1">
      <c r="A157" s="376"/>
      <c r="B157" s="376" t="s">
        <v>86</v>
      </c>
      <c r="C157" s="377">
        <f>SUM(C154+C155+C156)</f>
        <v>0</v>
      </c>
      <c r="D157" s="377">
        <f aca="true" t="shared" si="31" ref="D157:M157">SUM(D154+D155+D156)</f>
        <v>0</v>
      </c>
      <c r="E157" s="377">
        <f t="shared" si="31"/>
        <v>0</v>
      </c>
      <c r="F157" s="377">
        <f t="shared" si="31"/>
        <v>0</v>
      </c>
      <c r="G157" s="377">
        <f t="shared" si="31"/>
        <v>0</v>
      </c>
      <c r="H157" s="377">
        <f t="shared" si="31"/>
        <v>0</v>
      </c>
      <c r="I157" s="377">
        <f t="shared" si="31"/>
        <v>0</v>
      </c>
      <c r="J157" s="377">
        <f t="shared" si="31"/>
        <v>0</v>
      </c>
      <c r="K157" s="377">
        <f t="shared" si="31"/>
        <v>0</v>
      </c>
      <c r="L157" s="377">
        <f t="shared" si="31"/>
        <v>0</v>
      </c>
      <c r="M157" s="377">
        <f t="shared" si="31"/>
        <v>0</v>
      </c>
      <c r="N157" s="328"/>
      <c r="O157" s="373"/>
    </row>
    <row r="158" spans="1:15" s="356" customFormat="1" ht="21.75" customHeight="1">
      <c r="A158" s="327" t="s">
        <v>74</v>
      </c>
      <c r="B158" s="355"/>
      <c r="C158" s="355" t="s">
        <v>91</v>
      </c>
      <c r="D158" s="329" t="s">
        <v>115</v>
      </c>
      <c r="E158" s="371"/>
      <c r="F158" s="355"/>
      <c r="G158" s="355"/>
      <c r="H158" s="372"/>
      <c r="I158" s="355"/>
      <c r="J158" s="355"/>
      <c r="K158" s="372"/>
      <c r="L158" s="355"/>
      <c r="M158" s="355"/>
      <c r="N158" s="328"/>
      <c r="O158" s="373"/>
    </row>
    <row r="159" spans="1:15" s="356" customFormat="1" ht="25.5" customHeight="1">
      <c r="A159" s="310" t="s">
        <v>30</v>
      </c>
      <c r="B159" s="311" t="s">
        <v>10</v>
      </c>
      <c r="C159" s="311" t="s">
        <v>168</v>
      </c>
      <c r="D159" s="311" t="s">
        <v>78</v>
      </c>
      <c r="E159" s="311" t="s">
        <v>31</v>
      </c>
      <c r="F159" s="311" t="s">
        <v>4</v>
      </c>
      <c r="G159" s="332" t="s">
        <v>5</v>
      </c>
      <c r="H159" s="333" t="s">
        <v>6</v>
      </c>
      <c r="I159" s="332" t="s">
        <v>9</v>
      </c>
      <c r="J159" s="334" t="s">
        <v>32</v>
      </c>
      <c r="K159" s="335" t="s">
        <v>7</v>
      </c>
      <c r="L159" s="311" t="s">
        <v>166</v>
      </c>
      <c r="M159" s="311" t="s">
        <v>167</v>
      </c>
      <c r="N159" s="328"/>
      <c r="O159" s="373"/>
    </row>
    <row r="160" spans="1:15" s="356" customFormat="1" ht="12.75">
      <c r="A160" s="312" t="s">
        <v>33</v>
      </c>
      <c r="B160" s="313" t="s">
        <v>34</v>
      </c>
      <c r="C160" s="313" t="s">
        <v>35</v>
      </c>
      <c r="D160" s="313" t="s">
        <v>36</v>
      </c>
      <c r="E160" s="313" t="s">
        <v>76</v>
      </c>
      <c r="F160" s="313" t="s">
        <v>79</v>
      </c>
      <c r="G160" s="313" t="s">
        <v>37</v>
      </c>
      <c r="H160" s="314" t="s">
        <v>38</v>
      </c>
      <c r="I160" s="313" t="s">
        <v>39</v>
      </c>
      <c r="J160" s="313" t="s">
        <v>40</v>
      </c>
      <c r="K160" s="314" t="s">
        <v>41</v>
      </c>
      <c r="L160" s="313" t="s">
        <v>42</v>
      </c>
      <c r="M160" s="313" t="s">
        <v>80</v>
      </c>
      <c r="N160" s="328"/>
      <c r="O160" s="373"/>
    </row>
    <row r="161" spans="1:15" s="356" customFormat="1" ht="22.5">
      <c r="A161" s="361">
        <v>42</v>
      </c>
      <c r="B161" s="362" t="s">
        <v>87</v>
      </c>
      <c r="C161" s="378">
        <f>SUM(C162)</f>
        <v>3600</v>
      </c>
      <c r="D161" s="378">
        <f aca="true" t="shared" si="32" ref="D161:K161">SUM(D162)</f>
        <v>0</v>
      </c>
      <c r="E161" s="378">
        <f t="shared" si="32"/>
        <v>0</v>
      </c>
      <c r="F161" s="378">
        <f t="shared" si="32"/>
        <v>0</v>
      </c>
      <c r="G161" s="378">
        <f t="shared" si="32"/>
        <v>0</v>
      </c>
      <c r="H161" s="379">
        <f t="shared" si="32"/>
        <v>0</v>
      </c>
      <c r="I161" s="378">
        <f t="shared" si="32"/>
        <v>0</v>
      </c>
      <c r="J161" s="378">
        <f t="shared" si="32"/>
        <v>0</v>
      </c>
      <c r="K161" s="378">
        <f t="shared" si="32"/>
        <v>0</v>
      </c>
      <c r="L161" s="324">
        <v>3600</v>
      </c>
      <c r="M161" s="324">
        <v>3600</v>
      </c>
      <c r="N161" s="328"/>
      <c r="O161" s="373"/>
    </row>
    <row r="162" spans="1:14" s="382" customFormat="1" ht="17.25" customHeight="1">
      <c r="A162" s="361">
        <v>424</v>
      </c>
      <c r="B162" s="362" t="s">
        <v>97</v>
      </c>
      <c r="C162" s="378">
        <v>3600</v>
      </c>
      <c r="D162" s="363"/>
      <c r="E162" s="363"/>
      <c r="F162" s="363"/>
      <c r="G162" s="363"/>
      <c r="H162" s="380"/>
      <c r="I162" s="363"/>
      <c r="J162" s="363"/>
      <c r="K162" s="364"/>
      <c r="L162" s="365"/>
      <c r="M162" s="365"/>
      <c r="N162" s="381"/>
    </row>
    <row r="163" spans="1:14" s="382" customFormat="1" ht="21.75" customHeight="1">
      <c r="A163" s="383"/>
      <c r="B163" s="376" t="s">
        <v>86</v>
      </c>
      <c r="C163" s="384">
        <f>SUM(C161)</f>
        <v>3600</v>
      </c>
      <c r="D163" s="384">
        <f aca="true" t="shared" si="33" ref="D163:M163">SUM(D161)</f>
        <v>0</v>
      </c>
      <c r="E163" s="384">
        <f t="shared" si="33"/>
        <v>0</v>
      </c>
      <c r="F163" s="384">
        <f t="shared" si="33"/>
        <v>0</v>
      </c>
      <c r="G163" s="384">
        <f t="shared" si="33"/>
        <v>0</v>
      </c>
      <c r="H163" s="385">
        <f t="shared" si="33"/>
        <v>0</v>
      </c>
      <c r="I163" s="384">
        <f t="shared" si="33"/>
        <v>0</v>
      </c>
      <c r="J163" s="384">
        <f t="shared" si="33"/>
        <v>0</v>
      </c>
      <c r="K163" s="384">
        <f t="shared" si="33"/>
        <v>0</v>
      </c>
      <c r="L163" s="384">
        <f t="shared" si="33"/>
        <v>3600</v>
      </c>
      <c r="M163" s="384">
        <f t="shared" si="33"/>
        <v>3600</v>
      </c>
      <c r="N163" s="381"/>
    </row>
    <row r="164" spans="1:14" s="382" customFormat="1" ht="23.25" customHeight="1">
      <c r="A164" s="327"/>
      <c r="B164" s="355"/>
      <c r="C164" s="355"/>
      <c r="D164" s="355"/>
      <c r="E164" s="386"/>
      <c r="F164" s="355"/>
      <c r="G164" s="355"/>
      <c r="H164" s="372"/>
      <c r="I164" s="355"/>
      <c r="J164" s="355"/>
      <c r="K164" s="372"/>
      <c r="L164" s="355"/>
      <c r="M164" s="355"/>
      <c r="N164" s="381"/>
    </row>
    <row r="165" spans="1:14" s="155" customFormat="1" ht="23.25" customHeight="1">
      <c r="A165" s="327" t="s">
        <v>74</v>
      </c>
      <c r="B165" s="355"/>
      <c r="C165" s="355" t="s">
        <v>120</v>
      </c>
      <c r="D165" s="329" t="s">
        <v>121</v>
      </c>
      <c r="E165" s="371"/>
      <c r="F165" s="355"/>
      <c r="G165" s="355"/>
      <c r="H165" s="372"/>
      <c r="I165" s="355"/>
      <c r="J165" s="355"/>
      <c r="K165" s="372"/>
      <c r="L165" s="355"/>
      <c r="M165" s="355"/>
      <c r="N165" s="325"/>
    </row>
    <row r="166" spans="1:14" s="155" customFormat="1" ht="44.25" customHeight="1">
      <c r="A166" s="310" t="s">
        <v>30</v>
      </c>
      <c r="B166" s="311" t="s">
        <v>10</v>
      </c>
      <c r="C166" s="311" t="s">
        <v>168</v>
      </c>
      <c r="D166" s="311" t="s">
        <v>78</v>
      </c>
      <c r="E166" s="311" t="s">
        <v>31</v>
      </c>
      <c r="F166" s="311" t="s">
        <v>4</v>
      </c>
      <c r="G166" s="332" t="s">
        <v>5</v>
      </c>
      <c r="H166" s="333" t="s">
        <v>6</v>
      </c>
      <c r="I166" s="332" t="s">
        <v>9</v>
      </c>
      <c r="J166" s="334" t="s">
        <v>32</v>
      </c>
      <c r="K166" s="335" t="s">
        <v>7</v>
      </c>
      <c r="L166" s="311" t="s">
        <v>166</v>
      </c>
      <c r="M166" s="311" t="s">
        <v>167</v>
      </c>
      <c r="N166" s="325"/>
    </row>
    <row r="167" spans="1:14" s="155" customFormat="1" ht="14.25" customHeight="1">
      <c r="A167" s="312" t="s">
        <v>33</v>
      </c>
      <c r="B167" s="313" t="s">
        <v>34</v>
      </c>
      <c r="C167" s="313" t="s">
        <v>35</v>
      </c>
      <c r="D167" s="313" t="s">
        <v>36</v>
      </c>
      <c r="E167" s="313" t="s">
        <v>76</v>
      </c>
      <c r="F167" s="313" t="s">
        <v>79</v>
      </c>
      <c r="G167" s="313" t="s">
        <v>37</v>
      </c>
      <c r="H167" s="314" t="s">
        <v>38</v>
      </c>
      <c r="I167" s="313" t="s">
        <v>39</v>
      </c>
      <c r="J167" s="313" t="s">
        <v>40</v>
      </c>
      <c r="K167" s="314" t="s">
        <v>41</v>
      </c>
      <c r="L167" s="313" t="s">
        <v>42</v>
      </c>
      <c r="M167" s="313" t="s">
        <v>80</v>
      </c>
      <c r="N167" s="325"/>
    </row>
    <row r="168" spans="1:14" s="155" customFormat="1" ht="15.75" customHeight="1">
      <c r="A168" s="336">
        <v>31</v>
      </c>
      <c r="B168" s="337" t="s">
        <v>21</v>
      </c>
      <c r="C168" s="338">
        <f aca="true" t="shared" si="34" ref="C168:K168">SUM(C169+C170+C171)</f>
        <v>0</v>
      </c>
      <c r="D168" s="338">
        <f t="shared" si="34"/>
        <v>0</v>
      </c>
      <c r="E168" s="338">
        <f t="shared" si="34"/>
        <v>0</v>
      </c>
      <c r="F168" s="338">
        <f t="shared" si="34"/>
        <v>0</v>
      </c>
      <c r="G168" s="338">
        <f t="shared" si="34"/>
        <v>0</v>
      </c>
      <c r="H168" s="339">
        <f t="shared" si="34"/>
        <v>0</v>
      </c>
      <c r="I168" s="338">
        <f t="shared" si="34"/>
        <v>0</v>
      </c>
      <c r="J168" s="338">
        <f t="shared" si="34"/>
        <v>0</v>
      </c>
      <c r="K168" s="338">
        <f t="shared" si="34"/>
        <v>0</v>
      </c>
      <c r="L168" s="340"/>
      <c r="M168" s="340"/>
      <c r="N168" s="325"/>
    </row>
    <row r="169" spans="1:14" s="356" customFormat="1" ht="14.25" customHeight="1">
      <c r="A169" s="341">
        <v>311</v>
      </c>
      <c r="B169" s="342" t="s">
        <v>75</v>
      </c>
      <c r="C169" s="343">
        <f>SUM(D169+E169+F169+G169+H169+I169+J169+K169)</f>
        <v>0</v>
      </c>
      <c r="D169" s="344"/>
      <c r="E169" s="344"/>
      <c r="F169" s="344"/>
      <c r="G169" s="342"/>
      <c r="H169" s="345"/>
      <c r="I169" s="342"/>
      <c r="J169" s="342"/>
      <c r="K169" s="345"/>
      <c r="L169" s="346"/>
      <c r="M169" s="347"/>
      <c r="N169" s="355"/>
    </row>
    <row r="170" spans="1:14" s="356" customFormat="1" ht="12.75">
      <c r="A170" s="341">
        <v>312</v>
      </c>
      <c r="B170" s="342" t="s">
        <v>11</v>
      </c>
      <c r="C170" s="343">
        <f aca="true" t="shared" si="35" ref="C170:C179">SUM(D170+E170+F170+G170+H170+I170+J170+K170)</f>
        <v>0</v>
      </c>
      <c r="D170" s="344"/>
      <c r="E170" s="344"/>
      <c r="F170" s="344"/>
      <c r="G170" s="342"/>
      <c r="H170" s="345"/>
      <c r="I170" s="342"/>
      <c r="J170" s="342"/>
      <c r="K170" s="345"/>
      <c r="L170" s="346"/>
      <c r="M170" s="347"/>
      <c r="N170" s="355"/>
    </row>
    <row r="171" spans="1:14" s="356" customFormat="1" ht="12.75">
      <c r="A171" s="341">
        <v>313</v>
      </c>
      <c r="B171" s="342" t="s">
        <v>144</v>
      </c>
      <c r="C171" s="343">
        <f t="shared" si="35"/>
        <v>0</v>
      </c>
      <c r="D171" s="344"/>
      <c r="E171" s="344"/>
      <c r="F171" s="344"/>
      <c r="G171" s="342"/>
      <c r="H171" s="345"/>
      <c r="I171" s="342"/>
      <c r="J171" s="342"/>
      <c r="K171" s="345"/>
      <c r="L171" s="346"/>
      <c r="M171" s="347"/>
      <c r="N171" s="355"/>
    </row>
    <row r="172" spans="1:14" s="358" customFormat="1" ht="17.25" customHeight="1">
      <c r="A172" s="348">
        <v>32</v>
      </c>
      <c r="B172" s="349" t="s">
        <v>12</v>
      </c>
      <c r="C172" s="350">
        <f aca="true" t="shared" si="36" ref="C172:K172">SUM(C173+C174+C175+C176+C177)</f>
        <v>0</v>
      </c>
      <c r="D172" s="350">
        <f t="shared" si="36"/>
        <v>0</v>
      </c>
      <c r="E172" s="350">
        <f t="shared" si="36"/>
        <v>0</v>
      </c>
      <c r="F172" s="350">
        <f t="shared" si="36"/>
        <v>0</v>
      </c>
      <c r="G172" s="350">
        <f t="shared" si="36"/>
        <v>0</v>
      </c>
      <c r="H172" s="351">
        <f t="shared" si="36"/>
        <v>0</v>
      </c>
      <c r="I172" s="350">
        <f t="shared" si="36"/>
        <v>0</v>
      </c>
      <c r="J172" s="350">
        <f t="shared" si="36"/>
        <v>0</v>
      </c>
      <c r="K172" s="350">
        <f t="shared" si="36"/>
        <v>0</v>
      </c>
      <c r="L172" s="352"/>
      <c r="M172" s="353"/>
      <c r="N172" s="357"/>
    </row>
    <row r="173" spans="1:14" s="358" customFormat="1" ht="14.25" customHeight="1">
      <c r="A173" s="341">
        <v>321</v>
      </c>
      <c r="B173" s="342" t="s">
        <v>23</v>
      </c>
      <c r="C173" s="343">
        <f t="shared" si="35"/>
        <v>0</v>
      </c>
      <c r="D173" s="344"/>
      <c r="E173" s="344"/>
      <c r="F173" s="344"/>
      <c r="G173" s="342"/>
      <c r="H173" s="345"/>
      <c r="I173" s="342"/>
      <c r="J173" s="342"/>
      <c r="K173" s="345"/>
      <c r="L173" s="346"/>
      <c r="M173" s="347"/>
      <c r="N173" s="357"/>
    </row>
    <row r="174" spans="1:14" s="356" customFormat="1" ht="15" customHeight="1">
      <c r="A174" s="341">
        <v>322</v>
      </c>
      <c r="B174" s="342" t="s">
        <v>24</v>
      </c>
      <c r="C174" s="343">
        <f t="shared" si="35"/>
        <v>0</v>
      </c>
      <c r="D174" s="344"/>
      <c r="E174" s="344"/>
      <c r="F174" s="344"/>
      <c r="G174" s="342"/>
      <c r="H174" s="345"/>
      <c r="I174" s="342"/>
      <c r="J174" s="342"/>
      <c r="K174" s="345"/>
      <c r="L174" s="346"/>
      <c r="M174" s="347"/>
      <c r="N174" s="355"/>
    </row>
    <row r="175" spans="1:14" s="356" customFormat="1" ht="12.75">
      <c r="A175" s="341">
        <v>323</v>
      </c>
      <c r="B175" s="342" t="s">
        <v>25</v>
      </c>
      <c r="C175" s="343">
        <f t="shared" si="35"/>
        <v>0</v>
      </c>
      <c r="D175" s="344"/>
      <c r="E175" s="344"/>
      <c r="F175" s="344"/>
      <c r="G175" s="342"/>
      <c r="H175" s="345"/>
      <c r="I175" s="342"/>
      <c r="J175" s="342"/>
      <c r="K175" s="345"/>
      <c r="L175" s="346"/>
      <c r="M175" s="347"/>
      <c r="N175" s="355"/>
    </row>
    <row r="176" spans="1:14" s="356" customFormat="1" ht="22.5">
      <c r="A176" s="341">
        <v>324</v>
      </c>
      <c r="B176" s="342" t="s">
        <v>145</v>
      </c>
      <c r="C176" s="343">
        <f t="shared" si="35"/>
        <v>0</v>
      </c>
      <c r="D176" s="344"/>
      <c r="E176" s="344"/>
      <c r="F176" s="344"/>
      <c r="G176" s="342"/>
      <c r="H176" s="345"/>
      <c r="I176" s="342"/>
      <c r="J176" s="342"/>
      <c r="K176" s="345"/>
      <c r="L176" s="346"/>
      <c r="M176" s="347"/>
      <c r="N176" s="355"/>
    </row>
    <row r="177" spans="1:14" s="356" customFormat="1" ht="22.5">
      <c r="A177" s="341">
        <v>329</v>
      </c>
      <c r="B177" s="342" t="s">
        <v>26</v>
      </c>
      <c r="C177" s="343">
        <f t="shared" si="35"/>
        <v>0</v>
      </c>
      <c r="D177" s="344"/>
      <c r="E177" s="344"/>
      <c r="F177" s="344"/>
      <c r="G177" s="342"/>
      <c r="H177" s="345"/>
      <c r="I177" s="342"/>
      <c r="J177" s="342"/>
      <c r="K177" s="345"/>
      <c r="L177" s="346"/>
      <c r="M177" s="347"/>
      <c r="N177" s="355"/>
    </row>
    <row r="178" spans="1:14" s="356" customFormat="1" ht="12.75">
      <c r="A178" s="348">
        <v>34</v>
      </c>
      <c r="B178" s="349" t="s">
        <v>18</v>
      </c>
      <c r="C178" s="350">
        <f aca="true" t="shared" si="37" ref="C178:K178">SUM(C179)</f>
        <v>0</v>
      </c>
      <c r="D178" s="350">
        <f t="shared" si="37"/>
        <v>0</v>
      </c>
      <c r="E178" s="350">
        <f t="shared" si="37"/>
        <v>0</v>
      </c>
      <c r="F178" s="350">
        <f t="shared" si="37"/>
        <v>0</v>
      </c>
      <c r="G178" s="350">
        <f t="shared" si="37"/>
        <v>0</v>
      </c>
      <c r="H178" s="350">
        <f t="shared" si="37"/>
        <v>0</v>
      </c>
      <c r="I178" s="350">
        <f t="shared" si="37"/>
        <v>0</v>
      </c>
      <c r="J178" s="350">
        <f t="shared" si="37"/>
        <v>0</v>
      </c>
      <c r="K178" s="350">
        <f t="shared" si="37"/>
        <v>0</v>
      </c>
      <c r="L178" s="352"/>
      <c r="M178" s="353"/>
      <c r="N178" s="355"/>
    </row>
    <row r="179" spans="1:14" s="360" customFormat="1" ht="12.75">
      <c r="A179" s="341">
        <v>343</v>
      </c>
      <c r="B179" s="342" t="s">
        <v>146</v>
      </c>
      <c r="C179" s="343">
        <f t="shared" si="35"/>
        <v>0</v>
      </c>
      <c r="D179" s="344"/>
      <c r="E179" s="344"/>
      <c r="F179" s="344"/>
      <c r="G179" s="342"/>
      <c r="H179" s="345"/>
      <c r="I179" s="342"/>
      <c r="J179" s="342"/>
      <c r="K179" s="345"/>
      <c r="L179" s="346"/>
      <c r="M179" s="347"/>
      <c r="N179" s="359"/>
    </row>
    <row r="180" spans="1:14" s="360" customFormat="1" ht="22.5">
      <c r="A180" s="348">
        <v>42</v>
      </c>
      <c r="B180" s="349" t="s">
        <v>27</v>
      </c>
      <c r="C180" s="350" t="e">
        <f>SUM(C181+#REF!+C183+C184)</f>
        <v>#REF!</v>
      </c>
      <c r="D180" s="350" t="e">
        <f>SUM(D181+#REF!+D183+D184)</f>
        <v>#REF!</v>
      </c>
      <c r="E180" s="350" t="e">
        <f>SUM(E181+#REF!+E183+E184)</f>
        <v>#REF!</v>
      </c>
      <c r="F180" s="350" t="e">
        <f>SUM(F181+#REF!+F183+F184)</f>
        <v>#REF!</v>
      </c>
      <c r="G180" s="350" t="e">
        <f>SUM(G181+#REF!+G183+G184)</f>
        <v>#REF!</v>
      </c>
      <c r="H180" s="350" t="e">
        <f>SUM(H181+#REF!+H183+H184)</f>
        <v>#REF!</v>
      </c>
      <c r="I180" s="350" t="e">
        <f>SUM(I181+#REF!+I183+I184)</f>
        <v>#REF!</v>
      </c>
      <c r="J180" s="350" t="e">
        <f>SUM(J181+#REF!+J183+J184)</f>
        <v>#REF!</v>
      </c>
      <c r="K180" s="350" t="e">
        <f>SUM(K181+#REF!+K183+K184)</f>
        <v>#REF!</v>
      </c>
      <c r="L180" s="352"/>
      <c r="M180" s="353"/>
      <c r="N180" s="359"/>
    </row>
    <row r="181" spans="1:14" s="360" customFormat="1" ht="12.75">
      <c r="A181" s="341">
        <v>422</v>
      </c>
      <c r="B181" s="342" t="s">
        <v>147</v>
      </c>
      <c r="C181" s="343">
        <f>SUM(D181+E181+F181+G181+H181+I181+J181+K181)</f>
        <v>0</v>
      </c>
      <c r="D181" s="344"/>
      <c r="E181" s="344"/>
      <c r="F181" s="344"/>
      <c r="G181" s="342"/>
      <c r="H181" s="345"/>
      <c r="I181" s="342"/>
      <c r="J181" s="342"/>
      <c r="K181" s="345"/>
      <c r="L181" s="346"/>
      <c r="M181" s="347"/>
      <c r="N181" s="359"/>
    </row>
    <row r="182" spans="1:14" s="360" customFormat="1" ht="22.5">
      <c r="A182" s="361">
        <v>424</v>
      </c>
      <c r="B182" s="362" t="s">
        <v>97</v>
      </c>
      <c r="C182" s="343">
        <f>SUM(D182+E182+F182+G182+H182+I182+J182+K182)</f>
        <v>0</v>
      </c>
      <c r="D182" s="363"/>
      <c r="E182" s="363"/>
      <c r="F182" s="363"/>
      <c r="G182" s="363"/>
      <c r="H182" s="364"/>
      <c r="I182" s="363"/>
      <c r="J182" s="363"/>
      <c r="K182" s="364"/>
      <c r="L182" s="365"/>
      <c r="M182" s="365"/>
      <c r="N182" s="359"/>
    </row>
    <row r="183" spans="1:14" s="360" customFormat="1" ht="12.75">
      <c r="A183" s="366" t="s">
        <v>119</v>
      </c>
      <c r="B183" s="367"/>
      <c r="C183" s="343">
        <f>SUM(D183+E183+F183+G183+H183+I183+J183+K183)</f>
        <v>0</v>
      </c>
      <c r="D183" s="363"/>
      <c r="E183" s="363"/>
      <c r="F183" s="363"/>
      <c r="G183" s="363"/>
      <c r="H183" s="364"/>
      <c r="I183" s="363"/>
      <c r="J183" s="363"/>
      <c r="K183" s="364"/>
      <c r="L183" s="365"/>
      <c r="M183" s="365"/>
      <c r="N183" s="359"/>
    </row>
    <row r="184" spans="1:14" s="356" customFormat="1" ht="12.75">
      <c r="A184" s="366"/>
      <c r="B184" s="367"/>
      <c r="C184" s="343">
        <f>SUM(D184+E184+F184+G184+H184+I184+J184+K184)</f>
        <v>0</v>
      </c>
      <c r="D184" s="363"/>
      <c r="E184" s="363"/>
      <c r="F184" s="363"/>
      <c r="G184" s="363"/>
      <c r="H184" s="364"/>
      <c r="I184" s="363"/>
      <c r="J184" s="363"/>
      <c r="K184" s="364"/>
      <c r="L184" s="365"/>
      <c r="M184" s="365"/>
      <c r="N184" s="355"/>
    </row>
    <row r="185" spans="1:14" s="356" customFormat="1" ht="30.75" customHeight="1">
      <c r="A185" s="368"/>
      <c r="B185" s="369" t="s">
        <v>86</v>
      </c>
      <c r="C185" s="370" t="e">
        <f>SUM(C168+C172+C178+C180)</f>
        <v>#REF!</v>
      </c>
      <c r="D185" s="370" t="e">
        <f aca="true" t="shared" si="38" ref="D185:M185">SUM(D168+D172+D178+D180)</f>
        <v>#REF!</v>
      </c>
      <c r="E185" s="370" t="e">
        <f t="shared" si="38"/>
        <v>#REF!</v>
      </c>
      <c r="F185" s="370" t="e">
        <f t="shared" si="38"/>
        <v>#REF!</v>
      </c>
      <c r="G185" s="370" t="e">
        <f t="shared" si="38"/>
        <v>#REF!</v>
      </c>
      <c r="H185" s="370" t="e">
        <f t="shared" si="38"/>
        <v>#REF!</v>
      </c>
      <c r="I185" s="370" t="e">
        <f t="shared" si="38"/>
        <v>#REF!</v>
      </c>
      <c r="J185" s="370" t="e">
        <f t="shared" si="38"/>
        <v>#REF!</v>
      </c>
      <c r="K185" s="370" t="e">
        <f t="shared" si="38"/>
        <v>#REF!</v>
      </c>
      <c r="L185" s="370">
        <f t="shared" si="38"/>
        <v>0</v>
      </c>
      <c r="M185" s="370">
        <f t="shared" si="38"/>
        <v>0</v>
      </c>
      <c r="N185" s="355"/>
    </row>
    <row r="186" spans="1:14" ht="12.75">
      <c r="A186" s="321"/>
      <c r="B186" s="321"/>
      <c r="C186" s="321"/>
      <c r="D186" s="321"/>
      <c r="E186" s="321"/>
      <c r="F186" s="321"/>
      <c r="G186" s="321"/>
      <c r="H186" s="323"/>
      <c r="I186" s="321"/>
      <c r="J186" s="321"/>
      <c r="K186" s="323"/>
      <c r="L186" s="321"/>
      <c r="M186" s="321"/>
      <c r="N186" s="321"/>
    </row>
    <row r="187" spans="1:14" ht="24.75" customHeight="1">
      <c r="A187" s="386" t="s">
        <v>159</v>
      </c>
      <c r="B187" s="321"/>
      <c r="C187" s="321"/>
      <c r="D187" s="321"/>
      <c r="E187" s="321"/>
      <c r="F187" s="321"/>
      <c r="G187" s="321"/>
      <c r="H187" s="323"/>
      <c r="I187" s="321"/>
      <c r="J187" s="321"/>
      <c r="K187" s="323"/>
      <c r="L187" s="321"/>
      <c r="M187" s="321"/>
      <c r="N187" s="321"/>
    </row>
    <row r="188" spans="1:14" ht="24" customHeight="1">
      <c r="A188" s="327" t="s">
        <v>74</v>
      </c>
      <c r="B188" s="355"/>
      <c r="C188" s="355" t="s">
        <v>163</v>
      </c>
      <c r="D188" s="329" t="s">
        <v>164</v>
      </c>
      <c r="E188" s="371"/>
      <c r="F188" s="355"/>
      <c r="G188" s="355"/>
      <c r="H188" s="372"/>
      <c r="I188" s="355"/>
      <c r="J188" s="355"/>
      <c r="K188" s="372"/>
      <c r="L188" s="355"/>
      <c r="M188" s="355"/>
      <c r="N188" s="321"/>
    </row>
    <row r="189" spans="1:14" ht="25.5" customHeight="1">
      <c r="A189" s="310" t="s">
        <v>30</v>
      </c>
      <c r="B189" s="311" t="s">
        <v>10</v>
      </c>
      <c r="C189" s="311" t="s">
        <v>169</v>
      </c>
      <c r="D189" s="311" t="s">
        <v>78</v>
      </c>
      <c r="E189" s="311" t="s">
        <v>31</v>
      </c>
      <c r="F189" s="311" t="s">
        <v>4</v>
      </c>
      <c r="G189" s="332" t="s">
        <v>5</v>
      </c>
      <c r="H189" s="333" t="s">
        <v>6</v>
      </c>
      <c r="I189" s="332" t="s">
        <v>9</v>
      </c>
      <c r="J189" s="334" t="s">
        <v>32</v>
      </c>
      <c r="K189" s="335" t="s">
        <v>7</v>
      </c>
      <c r="L189" s="311" t="s">
        <v>128</v>
      </c>
      <c r="M189" s="311" t="s">
        <v>170</v>
      </c>
      <c r="N189" s="321"/>
    </row>
    <row r="190" spans="1:14" ht="24" customHeight="1">
      <c r="A190" s="312" t="s">
        <v>33</v>
      </c>
      <c r="B190" s="313" t="s">
        <v>34</v>
      </c>
      <c r="C190" s="313" t="s">
        <v>35</v>
      </c>
      <c r="D190" s="313" t="s">
        <v>36</v>
      </c>
      <c r="E190" s="313" t="s">
        <v>76</v>
      </c>
      <c r="F190" s="313" t="s">
        <v>79</v>
      </c>
      <c r="G190" s="313" t="s">
        <v>37</v>
      </c>
      <c r="H190" s="314" t="s">
        <v>38</v>
      </c>
      <c r="I190" s="313" t="s">
        <v>39</v>
      </c>
      <c r="J190" s="313" t="s">
        <v>40</v>
      </c>
      <c r="K190" s="314" t="s">
        <v>41</v>
      </c>
      <c r="L190" s="313" t="s">
        <v>42</v>
      </c>
      <c r="M190" s="313" t="s">
        <v>80</v>
      </c>
      <c r="N190" s="321"/>
    </row>
    <row r="191" spans="1:14" ht="12.75" customHeight="1">
      <c r="A191" s="336">
        <v>31</v>
      </c>
      <c r="B191" s="337" t="s">
        <v>21</v>
      </c>
      <c r="C191" s="338">
        <f aca="true" t="shared" si="39" ref="C191:K191">SUM(C192+C193+C194)</f>
        <v>195000</v>
      </c>
      <c r="D191" s="338">
        <f t="shared" si="39"/>
        <v>195000</v>
      </c>
      <c r="E191" s="338">
        <f t="shared" si="39"/>
        <v>0</v>
      </c>
      <c r="F191" s="338">
        <f t="shared" si="39"/>
        <v>0</v>
      </c>
      <c r="G191" s="338">
        <f t="shared" si="39"/>
        <v>0</v>
      </c>
      <c r="H191" s="339">
        <f t="shared" si="39"/>
        <v>0</v>
      </c>
      <c r="I191" s="338">
        <f t="shared" si="39"/>
        <v>0</v>
      </c>
      <c r="J191" s="338">
        <f t="shared" si="39"/>
        <v>0</v>
      </c>
      <c r="K191" s="338">
        <f t="shared" si="39"/>
        <v>0</v>
      </c>
      <c r="L191" s="340">
        <v>195000</v>
      </c>
      <c r="M191" s="340">
        <v>195000</v>
      </c>
      <c r="N191" s="321"/>
    </row>
    <row r="192" spans="1:14" ht="12.75" customHeight="1">
      <c r="A192" s="341">
        <v>311</v>
      </c>
      <c r="B192" s="342" t="s">
        <v>75</v>
      </c>
      <c r="C192" s="343">
        <v>150000</v>
      </c>
      <c r="D192" s="344">
        <v>150000</v>
      </c>
      <c r="E192" s="344"/>
      <c r="F192" s="344"/>
      <c r="G192" s="342"/>
      <c r="H192" s="345"/>
      <c r="I192" s="342"/>
      <c r="J192" s="342"/>
      <c r="K192" s="345"/>
      <c r="L192" s="346"/>
      <c r="M192" s="347"/>
      <c r="N192" s="321"/>
    </row>
    <row r="193" spans="1:14" ht="12.75" customHeight="1">
      <c r="A193" s="341">
        <v>312</v>
      </c>
      <c r="B193" s="342" t="s">
        <v>11</v>
      </c>
      <c r="C193" s="343">
        <v>20000</v>
      </c>
      <c r="D193" s="344">
        <v>20000</v>
      </c>
      <c r="E193" s="344"/>
      <c r="F193" s="344"/>
      <c r="G193" s="342"/>
      <c r="H193" s="345"/>
      <c r="I193" s="342"/>
      <c r="J193" s="342"/>
      <c r="K193" s="345"/>
      <c r="L193" s="346"/>
      <c r="M193" s="347"/>
      <c r="N193" s="321"/>
    </row>
    <row r="194" spans="1:14" ht="12.75" customHeight="1">
      <c r="A194" s="341">
        <v>313</v>
      </c>
      <c r="B194" s="342" t="s">
        <v>144</v>
      </c>
      <c r="C194" s="343">
        <v>25000</v>
      </c>
      <c r="D194" s="344">
        <v>25000</v>
      </c>
      <c r="E194" s="344"/>
      <c r="F194" s="344"/>
      <c r="G194" s="342"/>
      <c r="H194" s="345"/>
      <c r="I194" s="342"/>
      <c r="J194" s="342"/>
      <c r="K194" s="345"/>
      <c r="L194" s="346"/>
      <c r="M194" s="347"/>
      <c r="N194" s="321"/>
    </row>
    <row r="195" spans="1:14" ht="12.75" customHeight="1">
      <c r="A195" s="348">
        <v>32</v>
      </c>
      <c r="B195" s="349" t="s">
        <v>12</v>
      </c>
      <c r="C195" s="350">
        <f aca="true" t="shared" si="40" ref="C195:K195">SUM(C196+C197+C198+C199+C200)</f>
        <v>20000</v>
      </c>
      <c r="D195" s="350">
        <f t="shared" si="40"/>
        <v>20000</v>
      </c>
      <c r="E195" s="350">
        <f t="shared" si="40"/>
        <v>0</v>
      </c>
      <c r="F195" s="350">
        <f t="shared" si="40"/>
        <v>0</v>
      </c>
      <c r="G195" s="350">
        <f t="shared" si="40"/>
        <v>0</v>
      </c>
      <c r="H195" s="351">
        <f t="shared" si="40"/>
        <v>0</v>
      </c>
      <c r="I195" s="350">
        <f t="shared" si="40"/>
        <v>0</v>
      </c>
      <c r="J195" s="350">
        <f t="shared" si="40"/>
        <v>0</v>
      </c>
      <c r="K195" s="350">
        <f t="shared" si="40"/>
        <v>0</v>
      </c>
      <c r="L195" s="352">
        <v>20000</v>
      </c>
      <c r="M195" s="353">
        <v>20000</v>
      </c>
      <c r="N195" s="321"/>
    </row>
    <row r="196" spans="1:14" ht="12.75" customHeight="1">
      <c r="A196" s="341">
        <v>321</v>
      </c>
      <c r="B196" s="342" t="s">
        <v>23</v>
      </c>
      <c r="C196" s="343">
        <v>20000</v>
      </c>
      <c r="D196" s="344">
        <v>20000</v>
      </c>
      <c r="E196" s="344"/>
      <c r="F196" s="344"/>
      <c r="G196" s="342"/>
      <c r="H196" s="345"/>
      <c r="I196" s="342"/>
      <c r="J196" s="342"/>
      <c r="K196" s="345"/>
      <c r="L196" s="346"/>
      <c r="M196" s="347"/>
      <c r="N196" s="321"/>
    </row>
    <row r="197" spans="1:14" ht="12.75" customHeight="1">
      <c r="A197" s="341">
        <v>322</v>
      </c>
      <c r="B197" s="342" t="s">
        <v>24</v>
      </c>
      <c r="C197" s="343">
        <f>SUM(D197+E197+F197+G197+H197+I197+J197+K197)</f>
        <v>0</v>
      </c>
      <c r="D197" s="344"/>
      <c r="E197" s="344"/>
      <c r="F197" s="344"/>
      <c r="G197" s="342"/>
      <c r="H197" s="345"/>
      <c r="I197" s="342"/>
      <c r="J197" s="342"/>
      <c r="K197" s="345"/>
      <c r="L197" s="346"/>
      <c r="M197" s="347"/>
      <c r="N197" s="321"/>
    </row>
    <row r="198" spans="1:14" ht="12.75" customHeight="1">
      <c r="A198" s="341">
        <v>323</v>
      </c>
      <c r="B198" s="342" t="s">
        <v>25</v>
      </c>
      <c r="C198" s="343">
        <f>SUM(D198+E198+F198+G198+H198+I198+J198+K198)</f>
        <v>0</v>
      </c>
      <c r="D198" s="344"/>
      <c r="E198" s="344"/>
      <c r="F198" s="344"/>
      <c r="G198" s="342"/>
      <c r="H198" s="345"/>
      <c r="I198" s="342"/>
      <c r="J198" s="342"/>
      <c r="K198" s="345"/>
      <c r="L198" s="346"/>
      <c r="M198" s="347"/>
      <c r="N198" s="321"/>
    </row>
    <row r="199" spans="1:14" ht="12.75" customHeight="1">
      <c r="A199" s="341">
        <v>324</v>
      </c>
      <c r="B199" s="342" t="s">
        <v>145</v>
      </c>
      <c r="C199" s="343">
        <f>SUM(D199+E199+F199+G199+H199+I199+J199+K199)</f>
        <v>0</v>
      </c>
      <c r="D199" s="344"/>
      <c r="E199" s="344"/>
      <c r="F199" s="344"/>
      <c r="G199" s="342"/>
      <c r="H199" s="345"/>
      <c r="I199" s="342"/>
      <c r="J199" s="342"/>
      <c r="K199" s="345"/>
      <c r="L199" s="346"/>
      <c r="M199" s="347"/>
      <c r="N199" s="321"/>
    </row>
    <row r="200" spans="1:14" ht="12.75" customHeight="1">
      <c r="A200" s="341">
        <v>329</v>
      </c>
      <c r="B200" s="342" t="s">
        <v>26</v>
      </c>
      <c r="C200" s="343">
        <f>SUM(D200+E200+F200+G200+H200+I200+J200+K200)</f>
        <v>0</v>
      </c>
      <c r="D200" s="344"/>
      <c r="E200" s="344"/>
      <c r="F200" s="344"/>
      <c r="G200" s="342"/>
      <c r="H200" s="345"/>
      <c r="I200" s="342"/>
      <c r="J200" s="342"/>
      <c r="K200" s="345"/>
      <c r="L200" s="346"/>
      <c r="M200" s="347"/>
      <c r="N200" s="321"/>
    </row>
    <row r="201" spans="1:14" ht="12.75" customHeight="1">
      <c r="A201" s="348">
        <v>34</v>
      </c>
      <c r="B201" s="349" t="s">
        <v>18</v>
      </c>
      <c r="C201" s="350">
        <f aca="true" t="shared" si="41" ref="C201:K201">SUM(C202)</f>
        <v>0</v>
      </c>
      <c r="D201" s="350">
        <f t="shared" si="41"/>
        <v>0</v>
      </c>
      <c r="E201" s="350">
        <f t="shared" si="41"/>
        <v>0</v>
      </c>
      <c r="F201" s="350">
        <f t="shared" si="41"/>
        <v>0</v>
      </c>
      <c r="G201" s="350">
        <f t="shared" si="41"/>
        <v>0</v>
      </c>
      <c r="H201" s="350">
        <f t="shared" si="41"/>
        <v>0</v>
      </c>
      <c r="I201" s="350">
        <f t="shared" si="41"/>
        <v>0</v>
      </c>
      <c r="J201" s="350">
        <f t="shared" si="41"/>
        <v>0</v>
      </c>
      <c r="K201" s="350">
        <f t="shared" si="41"/>
        <v>0</v>
      </c>
      <c r="L201" s="352"/>
      <c r="M201" s="353"/>
      <c r="N201" s="321"/>
    </row>
    <row r="202" spans="1:14" ht="12.75" customHeight="1">
      <c r="A202" s="341">
        <v>343</v>
      </c>
      <c r="B202" s="342" t="s">
        <v>146</v>
      </c>
      <c r="C202" s="343">
        <f>SUM(D202+E202+F202+G202+H202+I202+J202+K202)</f>
        <v>0</v>
      </c>
      <c r="D202" s="344"/>
      <c r="E202" s="344"/>
      <c r="F202" s="344"/>
      <c r="G202" s="342"/>
      <c r="H202" s="345"/>
      <c r="I202" s="342"/>
      <c r="J202" s="342"/>
      <c r="K202" s="345"/>
      <c r="L202" s="346"/>
      <c r="M202" s="347"/>
      <c r="N202" s="321"/>
    </row>
    <row r="203" spans="1:14" ht="18" customHeight="1">
      <c r="A203" s="348">
        <v>42</v>
      </c>
      <c r="B203" s="349" t="s">
        <v>27</v>
      </c>
      <c r="C203" s="350">
        <f aca="true" t="shared" si="42" ref="C203:K203">SUM(C204+C221+C206+C207)</f>
        <v>0</v>
      </c>
      <c r="D203" s="350">
        <f t="shared" si="42"/>
        <v>0</v>
      </c>
      <c r="E203" s="350">
        <f t="shared" si="42"/>
        <v>0</v>
      </c>
      <c r="F203" s="350">
        <f t="shared" si="42"/>
        <v>0</v>
      </c>
      <c r="G203" s="350">
        <f t="shared" si="42"/>
        <v>0</v>
      </c>
      <c r="H203" s="350">
        <f t="shared" si="42"/>
        <v>0</v>
      </c>
      <c r="I203" s="350">
        <f t="shared" si="42"/>
        <v>0</v>
      </c>
      <c r="J203" s="350">
        <f t="shared" si="42"/>
        <v>0</v>
      </c>
      <c r="K203" s="350">
        <f t="shared" si="42"/>
        <v>0</v>
      </c>
      <c r="L203" s="352"/>
      <c r="M203" s="353"/>
      <c r="N203" s="321"/>
    </row>
    <row r="204" spans="1:14" ht="12.75" customHeight="1">
      <c r="A204" s="341">
        <v>422</v>
      </c>
      <c r="B204" s="342" t="s">
        <v>147</v>
      </c>
      <c r="C204" s="343">
        <f>SUM(D204+E204+F204+G204+H204+I204+J204+K204)</f>
        <v>0</v>
      </c>
      <c r="D204" s="344"/>
      <c r="E204" s="344"/>
      <c r="F204" s="344"/>
      <c r="G204" s="342"/>
      <c r="H204" s="345"/>
      <c r="I204" s="342"/>
      <c r="J204" s="342"/>
      <c r="K204" s="345"/>
      <c r="L204" s="346"/>
      <c r="M204" s="347"/>
      <c r="N204" s="321"/>
    </row>
    <row r="205" spans="1:14" ht="12.75" customHeight="1">
      <c r="A205" s="361">
        <v>424</v>
      </c>
      <c r="B205" s="362" t="s">
        <v>97</v>
      </c>
      <c r="C205" s="343">
        <f>SUM(D205+E205+F205+G205+H205+I205+J205+K205)</f>
        <v>0</v>
      </c>
      <c r="D205" s="363"/>
      <c r="E205" s="363"/>
      <c r="F205" s="363"/>
      <c r="G205" s="363"/>
      <c r="H205" s="364"/>
      <c r="I205" s="363"/>
      <c r="J205" s="363"/>
      <c r="K205" s="364"/>
      <c r="L205" s="365"/>
      <c r="M205" s="365"/>
      <c r="N205" s="321"/>
    </row>
    <row r="206" spans="1:14" ht="12.75" customHeight="1">
      <c r="A206" s="366" t="s">
        <v>119</v>
      </c>
      <c r="B206" s="367"/>
      <c r="C206" s="343">
        <f>SUM(D206+E206+F206+G206+H206+I206+J206+K206)</f>
        <v>0</v>
      </c>
      <c r="D206" s="363"/>
      <c r="E206" s="363"/>
      <c r="F206" s="363"/>
      <c r="G206" s="363"/>
      <c r="H206" s="364"/>
      <c r="I206" s="363"/>
      <c r="J206" s="363"/>
      <c r="K206" s="364"/>
      <c r="L206" s="365"/>
      <c r="M206" s="365"/>
      <c r="N206" s="321"/>
    </row>
    <row r="207" spans="1:14" ht="12.75" customHeight="1">
      <c r="A207" s="366"/>
      <c r="B207" s="367"/>
      <c r="C207" s="343">
        <f>SUM(D207+E207+F207+G207+H207+I207+J207+K207)</f>
        <v>0</v>
      </c>
      <c r="D207" s="363"/>
      <c r="E207" s="363"/>
      <c r="F207" s="363"/>
      <c r="G207" s="363"/>
      <c r="H207" s="364"/>
      <c r="I207" s="363"/>
      <c r="J207" s="363"/>
      <c r="K207" s="364"/>
      <c r="L207" s="365"/>
      <c r="M207" s="365"/>
      <c r="N207" s="321"/>
    </row>
    <row r="208" spans="1:14" ht="19.5" customHeight="1">
      <c r="A208" s="368"/>
      <c r="B208" s="369" t="s">
        <v>86</v>
      </c>
      <c r="C208" s="370">
        <f>SUM(C191+C195+C201+C203)</f>
        <v>215000</v>
      </c>
      <c r="D208" s="370">
        <f aca="true" t="shared" si="43" ref="D208:M208">SUM(D191+D195+D201+D203)</f>
        <v>215000</v>
      </c>
      <c r="E208" s="370">
        <f t="shared" si="43"/>
        <v>0</v>
      </c>
      <c r="F208" s="370">
        <f t="shared" si="43"/>
        <v>0</v>
      </c>
      <c r="G208" s="370">
        <f t="shared" si="43"/>
        <v>0</v>
      </c>
      <c r="H208" s="370">
        <f t="shared" si="43"/>
        <v>0</v>
      </c>
      <c r="I208" s="370">
        <f t="shared" si="43"/>
        <v>0</v>
      </c>
      <c r="J208" s="370">
        <f t="shared" si="43"/>
        <v>0</v>
      </c>
      <c r="K208" s="370">
        <f t="shared" si="43"/>
        <v>0</v>
      </c>
      <c r="L208" s="370">
        <f t="shared" si="43"/>
        <v>215000</v>
      </c>
      <c r="M208" s="370">
        <f t="shared" si="43"/>
        <v>215000</v>
      </c>
      <c r="N208" s="321"/>
    </row>
    <row r="209" spans="1:14" ht="12.75" customHeight="1">
      <c r="A209" s="321"/>
      <c r="B209" s="321"/>
      <c r="C209" s="321"/>
      <c r="D209" s="321"/>
      <c r="E209" s="321"/>
      <c r="F209" s="321"/>
      <c r="G209" s="321"/>
      <c r="H209" s="323"/>
      <c r="I209" s="321"/>
      <c r="J209" s="321"/>
      <c r="K209" s="323"/>
      <c r="L209" s="321"/>
      <c r="M209" s="321"/>
      <c r="N209" s="321"/>
    </row>
    <row r="210" spans="1:14" ht="12.75" customHeight="1">
      <c r="A210" s="321"/>
      <c r="B210" s="321"/>
      <c r="C210" s="321"/>
      <c r="D210" s="321"/>
      <c r="E210" s="321"/>
      <c r="F210" s="321"/>
      <c r="G210" s="321"/>
      <c r="H210" s="321"/>
      <c r="I210" s="321"/>
      <c r="J210" s="321"/>
      <c r="K210" s="321"/>
      <c r="L210" s="321"/>
      <c r="M210" s="321"/>
      <c r="N210" s="321"/>
    </row>
    <row r="211" spans="1:14" ht="12.75" customHeight="1">
      <c r="A211" s="326"/>
      <c r="B211" s="386" t="s">
        <v>122</v>
      </c>
      <c r="C211" s="326"/>
      <c r="D211" s="326"/>
      <c r="E211" s="326"/>
      <c r="F211" s="326"/>
      <c r="G211" s="326"/>
      <c r="H211" s="326"/>
      <c r="I211" s="326"/>
      <c r="J211" s="326"/>
      <c r="K211" s="326"/>
      <c r="L211" s="326"/>
      <c r="M211" s="326"/>
      <c r="N211" s="321"/>
    </row>
    <row r="212" spans="1:14" ht="12.75" customHeight="1">
      <c r="A212" s="326"/>
      <c r="B212" s="326"/>
      <c r="C212" s="326"/>
      <c r="D212" s="326"/>
      <c r="E212" s="326"/>
      <c r="F212" s="326"/>
      <c r="G212" s="326"/>
      <c r="H212" s="326"/>
      <c r="I212" s="326"/>
      <c r="J212" s="326"/>
      <c r="K212" s="326"/>
      <c r="L212" s="326"/>
      <c r="M212" s="326"/>
      <c r="N212" s="321"/>
    </row>
    <row r="213" spans="1:14" ht="12.75" customHeight="1">
      <c r="A213" s="321"/>
      <c r="B213" s="321"/>
      <c r="C213" s="321"/>
      <c r="D213" s="321"/>
      <c r="E213" s="321"/>
      <c r="F213" s="321"/>
      <c r="G213" s="321"/>
      <c r="H213" s="321"/>
      <c r="I213" s="321"/>
      <c r="J213" s="321"/>
      <c r="K213" s="321"/>
      <c r="L213" s="321"/>
      <c r="M213" s="321"/>
      <c r="N213" s="321"/>
    </row>
    <row r="214" spans="1:14" ht="12.75" customHeight="1">
      <c r="A214" s="321"/>
      <c r="B214" s="321"/>
      <c r="C214" s="321"/>
      <c r="D214" s="321"/>
      <c r="E214" s="321"/>
      <c r="F214" s="321"/>
      <c r="G214" s="321"/>
      <c r="H214" s="321"/>
      <c r="I214" s="321"/>
      <c r="J214" s="271" t="s">
        <v>73</v>
      </c>
      <c r="K214" s="321"/>
      <c r="L214" s="85" t="s">
        <v>148</v>
      </c>
      <c r="M214" s="250"/>
      <c r="N214" s="321"/>
    </row>
    <row r="215" spans="1:14" ht="12.75" customHeight="1">
      <c r="A215" s="321"/>
      <c r="B215" s="321"/>
      <c r="C215" s="321"/>
      <c r="D215" s="321"/>
      <c r="E215" s="321"/>
      <c r="F215" s="321"/>
      <c r="G215" s="321"/>
      <c r="H215" s="321"/>
      <c r="I215" s="321"/>
      <c r="J215" s="323"/>
      <c r="K215" s="452" t="s">
        <v>89</v>
      </c>
      <c r="L215" s="452"/>
      <c r="M215" s="452"/>
      <c r="N215" s="321"/>
    </row>
    <row r="216" spans="1:14" ht="12.75" customHeight="1">
      <c r="A216" s="321"/>
      <c r="B216" s="321"/>
      <c r="C216" s="321"/>
      <c r="D216" s="321"/>
      <c r="E216" s="321"/>
      <c r="F216" s="321"/>
      <c r="G216" s="321"/>
      <c r="H216" s="321"/>
      <c r="I216" s="321"/>
      <c r="N216" s="321"/>
    </row>
    <row r="217" spans="1:14" ht="12.75" customHeight="1">
      <c r="A217" s="321"/>
      <c r="B217" s="321"/>
      <c r="C217" s="321"/>
      <c r="D217" s="321"/>
      <c r="E217" s="321"/>
      <c r="F217" s="321"/>
      <c r="G217" s="321"/>
      <c r="H217" s="321"/>
      <c r="I217" s="321"/>
      <c r="J217" s="321"/>
      <c r="K217" s="321"/>
      <c r="L217" s="321"/>
      <c r="M217" s="321"/>
      <c r="N217" s="321"/>
    </row>
    <row r="218" spans="1:14" ht="12.75" customHeight="1">
      <c r="A218" s="321"/>
      <c r="B218" s="321"/>
      <c r="C218" s="321"/>
      <c r="D218" s="321"/>
      <c r="E218" s="321"/>
      <c r="F218" s="321"/>
      <c r="G218" s="321"/>
      <c r="H218" s="321"/>
      <c r="I218" s="321"/>
      <c r="J218" s="321"/>
      <c r="K218" s="321"/>
      <c r="L218" s="321"/>
      <c r="M218" s="321"/>
      <c r="N218" s="321"/>
    </row>
  </sheetData>
  <sheetProtection/>
  <mergeCells count="11">
    <mergeCell ref="K215:M215"/>
    <mergeCell ref="L22:M22"/>
    <mergeCell ref="L4:M4"/>
    <mergeCell ref="A1:K1"/>
    <mergeCell ref="A2:B2"/>
    <mergeCell ref="C2:G2"/>
    <mergeCell ref="D4:G4"/>
    <mergeCell ref="H4:I4"/>
    <mergeCell ref="G22:J22"/>
    <mergeCell ref="G15:J15"/>
    <mergeCell ref="D22:E22"/>
  </mergeCells>
  <printOptions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N28"/>
  <sheetViews>
    <sheetView zoomScalePageLayoutView="0" workbookViewId="0" topLeftCell="A19">
      <selection activeCell="D28" sqref="D28"/>
    </sheetView>
  </sheetViews>
  <sheetFormatPr defaultColWidth="9.140625" defaultRowHeight="12.75"/>
  <cols>
    <col min="3" max="3" width="14.00390625" style="0" customWidth="1"/>
  </cols>
  <sheetData>
    <row r="6" spans="2:14" ht="33.75">
      <c r="B6" s="52">
        <v>3224</v>
      </c>
      <c r="C6" s="53" t="s">
        <v>83</v>
      </c>
      <c r="D6" s="87">
        <f>SUM(E6+F6+G6+H6+I6+J6+K6+L6)</f>
        <v>0</v>
      </c>
      <c r="E6" s="53"/>
      <c r="F6" s="53"/>
      <c r="G6" s="53"/>
      <c r="H6" s="53"/>
      <c r="I6" s="230"/>
      <c r="J6" s="53"/>
      <c r="K6" s="53"/>
      <c r="L6" s="230"/>
      <c r="M6" s="178"/>
      <c r="N6" s="178"/>
    </row>
    <row r="7" spans="2:14" ht="22.5">
      <c r="B7" s="52">
        <v>3225</v>
      </c>
      <c r="C7" s="53" t="s">
        <v>13</v>
      </c>
      <c r="D7" s="87">
        <f>SUM(E7+F7+G7+H7+I7+J7+K7+L7)</f>
        <v>0</v>
      </c>
      <c r="E7" s="53"/>
      <c r="F7" s="53"/>
      <c r="G7" s="53"/>
      <c r="H7" s="53"/>
      <c r="I7" s="230"/>
      <c r="J7" s="53"/>
      <c r="K7" s="53"/>
      <c r="L7" s="230"/>
      <c r="M7" s="178"/>
      <c r="N7" s="178"/>
    </row>
    <row r="8" spans="2:14" ht="33.75">
      <c r="B8" s="52">
        <v>3227</v>
      </c>
      <c r="C8" s="53" t="s">
        <v>81</v>
      </c>
      <c r="D8" s="87">
        <v>3000</v>
      </c>
      <c r="E8" s="53">
        <v>3000</v>
      </c>
      <c r="F8" s="53"/>
      <c r="G8" s="53"/>
      <c r="H8" s="53"/>
      <c r="I8" s="230"/>
      <c r="J8" s="53"/>
      <c r="K8" s="53"/>
      <c r="L8" s="230"/>
      <c r="M8" s="178"/>
      <c r="N8" s="178"/>
    </row>
    <row r="9" spans="2:14" ht="12.75">
      <c r="B9" s="62">
        <v>323</v>
      </c>
      <c r="C9" s="32" t="s">
        <v>25</v>
      </c>
      <c r="D9" s="88">
        <f>SUM(D10+D15+D16+D17+D18+D19+D20+D21+D22)</f>
        <v>143000</v>
      </c>
      <c r="E9" s="88">
        <v>143000</v>
      </c>
      <c r="F9" s="88">
        <f aca="true" t="shared" si="0" ref="F9:L9">SUM(F10+F15+F16+F17+F18+F19+F20+F21+F22)</f>
        <v>0</v>
      </c>
      <c r="G9" s="88">
        <f t="shared" si="0"/>
        <v>0</v>
      </c>
      <c r="H9" s="88">
        <f t="shared" si="0"/>
        <v>0</v>
      </c>
      <c r="I9" s="223">
        <f t="shared" si="0"/>
        <v>0</v>
      </c>
      <c r="J9" s="88">
        <f t="shared" si="0"/>
        <v>0</v>
      </c>
      <c r="K9" s="88">
        <f t="shared" si="0"/>
        <v>0</v>
      </c>
      <c r="L9" s="223">
        <f t="shared" si="0"/>
        <v>0</v>
      </c>
      <c r="M9" s="174"/>
      <c r="N9" s="174"/>
    </row>
    <row r="10" spans="2:14" ht="22.5">
      <c r="B10" s="166">
        <v>3231</v>
      </c>
      <c r="C10" s="167" t="s">
        <v>48</v>
      </c>
      <c r="D10" s="168">
        <v>31000</v>
      </c>
      <c r="E10" s="167">
        <v>31000</v>
      </c>
      <c r="F10" s="167">
        <f aca="true" t="shared" si="1" ref="F10:L10">SUM(F11+F12+F13+F14)</f>
        <v>0</v>
      </c>
      <c r="G10" s="167">
        <f t="shared" si="1"/>
        <v>0</v>
      </c>
      <c r="H10" s="167">
        <f t="shared" si="1"/>
        <v>0</v>
      </c>
      <c r="I10" s="231">
        <f t="shared" si="1"/>
        <v>0</v>
      </c>
      <c r="J10" s="167">
        <f t="shared" si="1"/>
        <v>0</v>
      </c>
      <c r="K10" s="167">
        <f t="shared" si="1"/>
        <v>0</v>
      </c>
      <c r="L10" s="231">
        <f t="shared" si="1"/>
        <v>0</v>
      </c>
      <c r="M10" s="179"/>
      <c r="N10" s="179"/>
    </row>
    <row r="11" spans="2:14" ht="22.5">
      <c r="B11" s="172">
        <v>32311</v>
      </c>
      <c r="C11" s="171" t="s">
        <v>133</v>
      </c>
      <c r="D11" s="173">
        <v>22000</v>
      </c>
      <c r="E11" s="171">
        <v>22000</v>
      </c>
      <c r="F11" s="171"/>
      <c r="G11" s="171"/>
      <c r="H11" s="171"/>
      <c r="I11" s="233"/>
      <c r="J11" s="171"/>
      <c r="K11" s="171"/>
      <c r="L11" s="233"/>
      <c r="M11" s="179"/>
      <c r="N11" s="179"/>
    </row>
    <row r="12" spans="2:14" ht="12.75">
      <c r="B12" s="172">
        <v>32312</v>
      </c>
      <c r="C12" s="171" t="s">
        <v>134</v>
      </c>
      <c r="D12" s="173">
        <f>SUM(E12+F12+G12+H12+I12+J12+K12+L12)</f>
        <v>0</v>
      </c>
      <c r="E12" s="171"/>
      <c r="F12" s="171"/>
      <c r="G12" s="171"/>
      <c r="H12" s="171"/>
      <c r="I12" s="233"/>
      <c r="J12" s="171"/>
      <c r="K12" s="171"/>
      <c r="L12" s="233"/>
      <c r="M12" s="179"/>
      <c r="N12" s="179"/>
    </row>
    <row r="13" spans="2:14" ht="12.75">
      <c r="B13" s="172">
        <v>32313</v>
      </c>
      <c r="C13" s="171" t="s">
        <v>135</v>
      </c>
      <c r="D13" s="173">
        <v>3000</v>
      </c>
      <c r="E13" s="171">
        <v>3000</v>
      </c>
      <c r="F13" s="171"/>
      <c r="G13" s="171"/>
      <c r="H13" s="171"/>
      <c r="I13" s="233"/>
      <c r="J13" s="171"/>
      <c r="K13" s="171"/>
      <c r="L13" s="233"/>
      <c r="M13" s="179"/>
      <c r="N13" s="179"/>
    </row>
    <row r="14" spans="2:14" ht="33.75">
      <c r="B14" s="172">
        <v>32319</v>
      </c>
      <c r="C14" s="171" t="s">
        <v>136</v>
      </c>
      <c r="D14" s="173">
        <v>3000</v>
      </c>
      <c r="E14" s="171">
        <v>3000</v>
      </c>
      <c r="F14" s="171"/>
      <c r="G14" s="171"/>
      <c r="H14" s="171"/>
      <c r="I14" s="233"/>
      <c r="J14" s="171"/>
      <c r="K14" s="171"/>
      <c r="L14" s="233"/>
      <c r="M14" s="179"/>
      <c r="N14" s="179"/>
    </row>
    <row r="15" spans="2:14" ht="22.5">
      <c r="B15" s="161">
        <v>3232</v>
      </c>
      <c r="C15" s="162" t="s">
        <v>49</v>
      </c>
      <c r="D15" s="163">
        <v>36000</v>
      </c>
      <c r="E15" s="162">
        <v>36000</v>
      </c>
      <c r="F15" s="162"/>
      <c r="G15" s="162"/>
      <c r="H15" s="162"/>
      <c r="I15" s="234"/>
      <c r="J15" s="162"/>
      <c r="K15" s="162"/>
      <c r="L15" s="234"/>
      <c r="M15" s="178"/>
      <c r="N15" s="178"/>
    </row>
    <row r="16" spans="2:14" ht="22.5">
      <c r="B16" s="52">
        <v>3233</v>
      </c>
      <c r="C16" s="53" t="s">
        <v>50</v>
      </c>
      <c r="D16" s="87"/>
      <c r="E16" s="53"/>
      <c r="F16" s="53"/>
      <c r="G16" s="53"/>
      <c r="H16" s="53"/>
      <c r="I16" s="230"/>
      <c r="J16" s="53"/>
      <c r="K16" s="53"/>
      <c r="L16" s="230"/>
      <c r="M16" s="178"/>
      <c r="N16" s="178"/>
    </row>
    <row r="17" spans="2:14" ht="12.75">
      <c r="B17" s="52">
        <v>3234</v>
      </c>
      <c r="C17" s="53" t="s">
        <v>14</v>
      </c>
      <c r="D17" s="87">
        <v>48000</v>
      </c>
      <c r="E17" s="53">
        <v>48000</v>
      </c>
      <c r="F17" s="53"/>
      <c r="G17" s="53"/>
      <c r="H17" s="53"/>
      <c r="I17" s="230"/>
      <c r="J17" s="53"/>
      <c r="K17" s="53"/>
      <c r="L17" s="230"/>
      <c r="M17" s="178"/>
      <c r="N17" s="178"/>
    </row>
    <row r="18" spans="2:14" ht="22.5">
      <c r="B18" s="52">
        <v>3235</v>
      </c>
      <c r="C18" s="53" t="s">
        <v>15</v>
      </c>
      <c r="D18" s="87">
        <f>SUM(E18+F18+G18+H18+I18+J18+K18+L18)</f>
        <v>0</v>
      </c>
      <c r="E18" s="53"/>
      <c r="F18" s="53"/>
      <c r="G18" s="53"/>
      <c r="H18" s="53"/>
      <c r="I18" s="230"/>
      <c r="J18" s="53"/>
      <c r="K18" s="53"/>
      <c r="L18" s="230"/>
      <c r="M18" s="178"/>
      <c r="N18" s="178"/>
    </row>
    <row r="19" spans="2:14" ht="22.5">
      <c r="B19" s="161">
        <v>3236</v>
      </c>
      <c r="C19" s="162" t="s">
        <v>51</v>
      </c>
      <c r="D19" s="163">
        <v>10000</v>
      </c>
      <c r="E19" s="162">
        <v>10000</v>
      </c>
      <c r="F19" s="162"/>
      <c r="G19" s="162"/>
      <c r="H19" s="162"/>
      <c r="I19" s="234"/>
      <c r="J19" s="162"/>
      <c r="K19" s="162"/>
      <c r="L19" s="234"/>
      <c r="M19" s="178"/>
      <c r="N19" s="178"/>
    </row>
    <row r="20" spans="2:14" ht="22.5">
      <c r="B20" s="52">
        <v>3237</v>
      </c>
      <c r="C20" s="53" t="s">
        <v>52</v>
      </c>
      <c r="D20" s="87">
        <f>SUM(E20+F20+G20+H20+I20+J20+K20+L20)</f>
        <v>0</v>
      </c>
      <c r="E20" s="53"/>
      <c r="F20" s="53"/>
      <c r="G20" s="53"/>
      <c r="H20" s="53"/>
      <c r="I20" s="230"/>
      <c r="J20" s="53"/>
      <c r="K20" s="53"/>
      <c r="L20" s="230"/>
      <c r="M20" s="178"/>
      <c r="N20" s="178"/>
    </row>
    <row r="21" spans="2:14" ht="12.75">
      <c r="B21" s="52">
        <v>3238</v>
      </c>
      <c r="C21" s="53" t="s">
        <v>16</v>
      </c>
      <c r="D21" s="87">
        <v>18000</v>
      </c>
      <c r="E21" s="53">
        <v>18000</v>
      </c>
      <c r="F21" s="53"/>
      <c r="G21" s="53"/>
      <c r="H21" s="53"/>
      <c r="I21" s="230"/>
      <c r="J21" s="53"/>
      <c r="K21" s="53"/>
      <c r="L21" s="230"/>
      <c r="M21" s="178"/>
      <c r="N21" s="178"/>
    </row>
    <row r="22" spans="2:14" ht="12.75">
      <c r="B22" s="52">
        <v>3239</v>
      </c>
      <c r="C22" s="53" t="s">
        <v>17</v>
      </c>
      <c r="D22" s="87">
        <f>SUM(E22+F22+G22+H22+I22+J22+K22+L22)</f>
        <v>0</v>
      </c>
      <c r="E22" s="53"/>
      <c r="F22" s="53"/>
      <c r="G22" s="53"/>
      <c r="H22" s="53"/>
      <c r="I22" s="230"/>
      <c r="J22" s="53"/>
      <c r="K22" s="53"/>
      <c r="L22" s="230"/>
      <c r="M22" s="178"/>
      <c r="N22" s="178"/>
    </row>
    <row r="23" spans="2:14" ht="45">
      <c r="B23" s="62">
        <v>329</v>
      </c>
      <c r="C23" s="32" t="s">
        <v>26</v>
      </c>
      <c r="D23" s="88">
        <f>SUM(E23+F23+G23+H23+I23+J23+K23+L23)</f>
        <v>0</v>
      </c>
      <c r="E23" s="32"/>
      <c r="F23" s="32"/>
      <c r="G23" s="32"/>
      <c r="H23" s="32"/>
      <c r="I23" s="235"/>
      <c r="J23" s="32"/>
      <c r="K23" s="32"/>
      <c r="L23" s="235"/>
      <c r="M23" s="180"/>
      <c r="N23" s="180"/>
    </row>
    <row r="24" spans="2:14" ht="27">
      <c r="B24" s="43">
        <v>34</v>
      </c>
      <c r="C24" s="44" t="s">
        <v>18</v>
      </c>
      <c r="D24" s="90">
        <f>SUM(D25+D26+D27)</f>
        <v>5000</v>
      </c>
      <c r="E24" s="90">
        <v>5000</v>
      </c>
      <c r="F24" s="90">
        <f aca="true" t="shared" si="2" ref="F24:L24">SUM(F25+F26+F27)</f>
        <v>0</v>
      </c>
      <c r="G24" s="90">
        <f t="shared" si="2"/>
        <v>0</v>
      </c>
      <c r="H24" s="90">
        <f t="shared" si="2"/>
        <v>0</v>
      </c>
      <c r="I24" s="226">
        <f t="shared" si="2"/>
        <v>0</v>
      </c>
      <c r="J24" s="90">
        <f t="shared" si="2"/>
        <v>0</v>
      </c>
      <c r="K24" s="90">
        <f t="shared" si="2"/>
        <v>0</v>
      </c>
      <c r="L24" s="226">
        <f t="shared" si="2"/>
        <v>0</v>
      </c>
      <c r="M24" s="154">
        <v>6000</v>
      </c>
      <c r="N24" s="154">
        <v>6000</v>
      </c>
    </row>
    <row r="25" spans="2:14" ht="33.75">
      <c r="B25" s="52">
        <v>3431</v>
      </c>
      <c r="C25" s="53" t="s">
        <v>53</v>
      </c>
      <c r="D25" s="87">
        <v>5000</v>
      </c>
      <c r="E25" s="53">
        <v>5000</v>
      </c>
      <c r="F25" s="53"/>
      <c r="G25" s="53"/>
      <c r="H25" s="53"/>
      <c r="I25" s="230"/>
      <c r="J25" s="53"/>
      <c r="K25" s="53"/>
      <c r="L25" s="230"/>
      <c r="M25" s="1"/>
      <c r="N25" s="1"/>
    </row>
    <row r="26" spans="2:14" ht="12.75">
      <c r="B26" s="52">
        <v>3433</v>
      </c>
      <c r="C26" s="53" t="s">
        <v>54</v>
      </c>
      <c r="D26" s="87">
        <f>SUM(E26+F26+G26+H26+I26+J26+K26+L26)</f>
        <v>0</v>
      </c>
      <c r="E26" s="53"/>
      <c r="F26" s="53"/>
      <c r="G26" s="53"/>
      <c r="H26" s="53"/>
      <c r="I26" s="230"/>
      <c r="J26" s="53"/>
      <c r="K26" s="53"/>
      <c r="L26" s="230"/>
      <c r="M26" s="1"/>
      <c r="N26" s="1"/>
    </row>
    <row r="27" spans="2:14" ht="18.75">
      <c r="B27" s="52">
        <v>3434</v>
      </c>
      <c r="C27" s="65" t="s">
        <v>26</v>
      </c>
      <c r="D27" s="87">
        <f>SUM(E27+F27+G27+H27+I27+J27+K27+L27)</f>
        <v>0</v>
      </c>
      <c r="E27" s="53"/>
      <c r="F27" s="53"/>
      <c r="G27" s="53"/>
      <c r="H27" s="53"/>
      <c r="I27" s="230"/>
      <c r="J27" s="53"/>
      <c r="K27" s="53"/>
      <c r="L27" s="230"/>
      <c r="M27" s="1"/>
      <c r="N27" s="1"/>
    </row>
    <row r="28" spans="2:14" ht="25.5">
      <c r="B28" s="181"/>
      <c r="C28" s="182" t="s">
        <v>84</v>
      </c>
      <c r="D28" s="183" t="e">
        <f>SUM(#REF!+D24)</f>
        <v>#REF!</v>
      </c>
      <c r="E28" s="183" t="e">
        <f>SUM(#REF!+E24)</f>
        <v>#REF!</v>
      </c>
      <c r="F28" s="183" t="e">
        <f>SUM(#REF!+F24)</f>
        <v>#REF!</v>
      </c>
      <c r="G28" s="183" t="e">
        <f>SUM(#REF!+G24)</f>
        <v>#REF!</v>
      </c>
      <c r="H28" s="183" t="e">
        <f>SUM(#REF!+H24)</f>
        <v>#REF!</v>
      </c>
      <c r="I28" s="236" t="e">
        <f>SUM(#REF!+I24)</f>
        <v>#REF!</v>
      </c>
      <c r="J28" s="183" t="e">
        <f>SUM(#REF!+J24)</f>
        <v>#REF!</v>
      </c>
      <c r="K28" s="183" t="e">
        <f>SUM(#REF!+K24)</f>
        <v>#REF!</v>
      </c>
      <c r="L28" s="236" t="e">
        <f>SUM(#REF!+L24)</f>
        <v>#REF!</v>
      </c>
      <c r="M28" s="183" t="e">
        <f>SUM(#REF!+M24)</f>
        <v>#REF!</v>
      </c>
      <c r="N28" s="183" t="e">
        <f>SUM(#REF!+N24)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Martina</cp:lastModifiedBy>
  <cp:lastPrinted>2018-12-19T09:26:07Z</cp:lastPrinted>
  <dcterms:created xsi:type="dcterms:W3CDTF">1996-10-14T23:33:28Z</dcterms:created>
  <dcterms:modified xsi:type="dcterms:W3CDTF">2018-12-19T09:26:25Z</dcterms:modified>
  <cp:category/>
  <cp:version/>
  <cp:contentType/>
  <cp:contentStatus/>
</cp:coreProperties>
</file>